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ŠL\Němčičky u Hustopečí\nové dokumenty\CD_hotovo_tisk\rozpočet\"/>
    </mc:Choice>
  </mc:AlternateContent>
  <bookViews>
    <workbookView xWindow="0" yWindow="0" windowWidth="0" windowHeight="0"/>
  </bookViews>
  <sheets>
    <sheet name="Rekapitulace stavby" sheetId="1" r:id="rId1"/>
    <sheet name="SO-011 - Interakční prvek..." sheetId="2" r:id="rId2"/>
    <sheet name="SO-012 - Interakční prvek..." sheetId="3" r:id="rId3"/>
    <sheet name="SO-013 - Interakční prvek..." sheetId="4" r:id="rId4"/>
    <sheet name="SO-014 - Interakční prvek..." sheetId="5" r:id="rId5"/>
    <sheet name="SO-021 - 1. rok pěstební ..." sheetId="6" r:id="rId6"/>
    <sheet name="SO-022 - 2. rok pěstební ..." sheetId="7" r:id="rId7"/>
    <sheet name="SO-023 - 3. rok pěstební ..." sheetId="8" r:id="rId8"/>
    <sheet name="VRN - Vedlejší rozpočtové..." sheetId="9" r:id="rId9"/>
    <sheet name="Pokyny pro vyplnění" sheetId="10" r:id="rId10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'SO-011 - Interakční prvek...'!$C$84:$K$223</definedName>
    <definedName name="_xlnm.Print_Area" localSheetId="1">'SO-011 - Interakční prvek...'!$C$4:$J$41,'SO-011 - Interakční prvek...'!$C$47:$J$64,'SO-011 - Interakční prvek...'!$C$70:$K$223</definedName>
    <definedName name="_xlnm.Print_Titles" localSheetId="1">'SO-011 - Interakční prvek...'!$84:$84</definedName>
    <definedName name="_xlnm._FilterDatabase" localSheetId="2" hidden="1">'SO-012 - Interakční prvek...'!$C$84:$K$183</definedName>
    <definedName name="_xlnm.Print_Area" localSheetId="2">'SO-012 - Interakční prvek...'!$C$4:$J$41,'SO-012 - Interakční prvek...'!$C$47:$J$64,'SO-012 - Interakční prvek...'!$C$70:$K$183</definedName>
    <definedName name="_xlnm.Print_Titles" localSheetId="2">'SO-012 - Interakční prvek...'!$84:$84</definedName>
    <definedName name="_xlnm._FilterDatabase" localSheetId="3" hidden="1">'SO-013 - Interakční prvek...'!$C$84:$K$244</definedName>
    <definedName name="_xlnm.Print_Area" localSheetId="3">'SO-013 - Interakční prvek...'!$C$4:$J$41,'SO-013 - Interakční prvek...'!$C$47:$J$64,'SO-013 - Interakční prvek...'!$C$70:$K$244</definedName>
    <definedName name="_xlnm.Print_Titles" localSheetId="3">'SO-013 - Interakční prvek...'!$84:$84</definedName>
    <definedName name="_xlnm._FilterDatabase" localSheetId="4" hidden="1">'SO-014 - Interakční prvek...'!$C$84:$K$242</definedName>
    <definedName name="_xlnm.Print_Area" localSheetId="4">'SO-014 - Interakční prvek...'!$C$4:$J$41,'SO-014 - Interakční prvek...'!$C$47:$J$64,'SO-014 - Interakční prvek...'!$C$70:$K$242</definedName>
    <definedName name="_xlnm.Print_Titles" localSheetId="4">'SO-014 - Interakční prvek...'!$84:$84</definedName>
    <definedName name="_xlnm._FilterDatabase" localSheetId="5" hidden="1">'SO-021 - 1. rok pěstební ...'!$C$84:$K$116</definedName>
    <definedName name="_xlnm.Print_Area" localSheetId="5">'SO-021 - 1. rok pěstební ...'!$C$4:$J$41,'SO-021 - 1. rok pěstební ...'!$C$47:$J$64,'SO-021 - 1. rok pěstební ...'!$C$70:$K$116</definedName>
    <definedName name="_xlnm.Print_Titles" localSheetId="5">'SO-021 - 1. rok pěstební ...'!$84:$84</definedName>
    <definedName name="_xlnm._FilterDatabase" localSheetId="6" hidden="1">'SO-022 - 2. rok pěstební ...'!$C$84:$K$112</definedName>
    <definedName name="_xlnm.Print_Area" localSheetId="6">'SO-022 - 2. rok pěstební ...'!$C$4:$J$41,'SO-022 - 2. rok pěstební ...'!$C$47:$J$64,'SO-022 - 2. rok pěstební ...'!$C$70:$K$112</definedName>
    <definedName name="_xlnm.Print_Titles" localSheetId="6">'SO-022 - 2. rok pěstební ...'!$84:$84</definedName>
    <definedName name="_xlnm._FilterDatabase" localSheetId="7" hidden="1">'SO-023 - 3. rok pěstební ...'!$C$84:$K$116</definedName>
    <definedName name="_xlnm.Print_Area" localSheetId="7">'SO-023 - 3. rok pěstební ...'!$C$4:$J$41,'SO-023 - 3. rok pěstební ...'!$C$47:$J$64,'SO-023 - 3. rok pěstební ...'!$C$70:$K$116</definedName>
    <definedName name="_xlnm.Print_Titles" localSheetId="7">'SO-023 - 3. rok pěstební ...'!$84:$84</definedName>
    <definedName name="_xlnm._FilterDatabase" localSheetId="8" hidden="1">'VRN - Vedlejší rozpočtové...'!$C$78:$K$93</definedName>
    <definedName name="_xlnm.Print_Area" localSheetId="8">'VRN - Vedlejší rozpočtové...'!$C$4:$J$39,'VRN - Vedlejší rozpočtové...'!$C$45:$J$60,'VRN - Vedlejší rozpočtové...'!$C$66:$K$93</definedName>
    <definedName name="_xlnm.Print_Titles" localSheetId="8">'VRN - Vedlejší rozpočtové...'!$78:$78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4"/>
  <c i="9" r="J35"/>
  <c i="1" r="AX64"/>
  <c i="9" r="BI90"/>
  <c r="BH90"/>
  <c r="BG90"/>
  <c r="BF90"/>
  <c r="T90"/>
  <c r="R90"/>
  <c r="P90"/>
  <c r="BI87"/>
  <c r="BH87"/>
  <c r="BG87"/>
  <c r="BF87"/>
  <c r="T87"/>
  <c r="R87"/>
  <c r="P87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52"/>
  <c r="E7"/>
  <c r="E69"/>
  <c i="8" r="J39"/>
  <c r="J38"/>
  <c i="1" r="AY63"/>
  <c i="8" r="J37"/>
  <c i="1" r="AX63"/>
  <c i="8"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7" r="J39"/>
  <c r="J38"/>
  <c i="1" r="AY62"/>
  <c i="7" r="J37"/>
  <c i="1" r="AX62"/>
  <c i="7"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6" r="J39"/>
  <c r="J38"/>
  <c i="1" r="AY61"/>
  <c i="6" r="J37"/>
  <c i="1" r="AX61"/>
  <c i="6"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50"/>
  <c i="5" r="J39"/>
  <c r="J38"/>
  <c i="1" r="AY59"/>
  <c i="5" r="J37"/>
  <c i="1" r="AX59"/>
  <c i="5"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4" r="J39"/>
  <c r="J38"/>
  <c i="1" r="AY58"/>
  <c i="4" r="J37"/>
  <c i="1" r="AX58"/>
  <c i="4"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50"/>
  <c i="3" r="J39"/>
  <c r="J38"/>
  <c i="1" r="AY57"/>
  <c i="3" r="J37"/>
  <c i="1" r="AX57"/>
  <c i="3"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2" r="J39"/>
  <c r="J38"/>
  <c i="1" r="AY56"/>
  <c i="2" r="J37"/>
  <c i="1" r="AX56"/>
  <c i="2"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50"/>
  <c i="1" r="L50"/>
  <c r="AM50"/>
  <c r="AM49"/>
  <c r="L49"/>
  <c r="AM47"/>
  <c r="L47"/>
  <c r="L45"/>
  <c r="L44"/>
  <c i="2" r="BK203"/>
  <c r="BK193"/>
  <c r="J168"/>
  <c r="J108"/>
  <c r="BK217"/>
  <c r="BK181"/>
  <c r="BK137"/>
  <c r="BK175"/>
  <c r="BK113"/>
  <c r="J150"/>
  <c r="J96"/>
  <c i="3" r="J155"/>
  <c r="J93"/>
  <c r="J147"/>
  <c r="BK131"/>
  <c r="J170"/>
  <c r="J135"/>
  <c r="J105"/>
  <c i="4" r="BK200"/>
  <c r="BK155"/>
  <c r="BK113"/>
  <c r="J214"/>
  <c r="BK175"/>
  <c r="J147"/>
  <c r="J93"/>
  <c r="J206"/>
  <c r="BK188"/>
  <c r="J132"/>
  <c r="BK96"/>
  <c i="5" r="BK212"/>
  <c r="BK190"/>
  <c r="J160"/>
  <c r="J117"/>
  <c r="J222"/>
  <c r="BK160"/>
  <c r="J128"/>
  <c r="J240"/>
  <c r="J212"/>
  <c r="BK170"/>
  <c r="J113"/>
  <c r="BK132"/>
  <c r="BK86"/>
  <c i="6" r="BK90"/>
  <c i="7" r="BK102"/>
  <c i="8" r="J94"/>
  <c r="J106"/>
  <c i="2" r="BK221"/>
  <c r="J189"/>
  <c r="BK157"/>
  <c r="BK102"/>
  <c r="J210"/>
  <c r="J177"/>
  <c r="BK105"/>
  <c r="BK164"/>
  <c r="J153"/>
  <c r="BK177"/>
  <c r="J124"/>
  <c i="3" r="BK170"/>
  <c r="BK105"/>
  <c r="J177"/>
  <c r="BK133"/>
  <c r="BK93"/>
  <c r="BK137"/>
  <c r="BK108"/>
  <c i="4" r="J216"/>
  <c r="J188"/>
  <c r="BK121"/>
  <c r="BK228"/>
  <c r="BK210"/>
  <c r="BK162"/>
  <c r="BK135"/>
  <c r="BK235"/>
  <c r="BK202"/>
  <c r="BK182"/>
  <c r="BK137"/>
  <c r="J117"/>
  <c i="5" r="BK218"/>
  <c r="BK184"/>
  <c r="J143"/>
  <c r="BK236"/>
  <c r="J184"/>
  <c r="BK147"/>
  <c r="J90"/>
  <c r="J204"/>
  <c r="BK157"/>
  <c r="BK186"/>
  <c r="BK99"/>
  <c i="6" r="J113"/>
  <c r="BK113"/>
  <c i="7" r="J106"/>
  <c i="8" r="BK98"/>
  <c r="BK109"/>
  <c i="9" r="J90"/>
  <c i="2" r="BK199"/>
  <c r="J161"/>
  <c r="J105"/>
  <c i="1" r="AS60"/>
  <c i="2" r="BK141"/>
  <c r="BK183"/>
  <c r="J132"/>
  <c i="3" r="BK153"/>
  <c r="J118"/>
  <c r="J86"/>
  <c r="BK139"/>
  <c r="BK101"/>
  <c r="J141"/>
  <c r="J112"/>
  <c i="4" r="BK208"/>
  <c r="BK179"/>
  <c r="J108"/>
  <c r="BK212"/>
  <c r="J159"/>
  <c r="J128"/>
  <c r="J242"/>
  <c r="BK204"/>
  <c r="J179"/>
  <c r="BK143"/>
  <c r="BK99"/>
  <c i="5" r="J214"/>
  <c r="J194"/>
  <c r="J147"/>
  <c r="J96"/>
  <c r="BK180"/>
  <c r="BK145"/>
  <c r="J99"/>
  <c r="J208"/>
  <c r="J173"/>
  <c r="BK93"/>
  <c r="BK128"/>
  <c i="6" r="J102"/>
  <c r="BK86"/>
  <c i="7" r="J102"/>
  <c r="BK98"/>
  <c i="8" r="BK94"/>
  <c i="2" r="J217"/>
  <c r="BK187"/>
  <c r="BK150"/>
  <c r="J137"/>
  <c r="J86"/>
  <c r="J207"/>
  <c r="J195"/>
  <c r="J179"/>
  <c r="BK121"/>
  <c r="BK189"/>
  <c r="J135"/>
  <c r="BK99"/>
  <c r="BK168"/>
  <c r="J117"/>
  <c i="3" r="J167"/>
  <c r="BK143"/>
  <c r="J90"/>
  <c r="BK167"/>
  <c r="J137"/>
  <c r="BK115"/>
  <c r="BK155"/>
  <c r="J129"/>
  <c r="BK86"/>
  <c i="4" r="J210"/>
  <c r="BK186"/>
  <c r="J137"/>
  <c r="J90"/>
  <c r="J224"/>
  <c r="J200"/>
  <c r="J153"/>
  <c r="BK132"/>
  <c r="J102"/>
  <c r="BK214"/>
  <c r="BK192"/>
  <c r="J172"/>
  <c r="BK147"/>
  <c r="BK124"/>
  <c r="BK86"/>
  <c i="5" r="BK204"/>
  <c r="BK188"/>
  <c r="J149"/>
  <c r="BK240"/>
  <c r="J229"/>
  <c r="J190"/>
  <c r="BK149"/>
  <c r="J105"/>
  <c r="BK226"/>
  <c r="J206"/>
  <c r="J188"/>
  <c r="J135"/>
  <c r="J145"/>
  <c r="BK105"/>
  <c i="6" r="J98"/>
  <c i="7" r="BK94"/>
  <c r="J90"/>
  <c i="8" r="BK113"/>
  <c r="J98"/>
  <c i="9" r="J87"/>
  <c i="2" r="BK195"/>
  <c r="J175"/>
  <c r="J121"/>
  <c i="1" r="AS55"/>
  <c i="2" r="BK90"/>
  <c r="BK147"/>
  <c r="BK108"/>
  <c i="3" r="BK159"/>
  <c r="J139"/>
  <c r="BK90"/>
  <c r="BK151"/>
  <c r="BK112"/>
  <c r="BK149"/>
  <c r="J131"/>
  <c i="4" r="BK242"/>
  <c r="J204"/>
  <c r="J175"/>
  <c r="BK141"/>
  <c r="BK102"/>
  <c r="BK220"/>
  <c r="BK172"/>
  <c r="J145"/>
  <c r="BK105"/>
  <c r="J208"/>
  <c r="BK190"/>
  <c r="BK159"/>
  <c r="BK128"/>
  <c r="J105"/>
  <c i="5" r="J210"/>
  <c r="J192"/>
  <c r="J153"/>
  <c r="J102"/>
  <c r="BK198"/>
  <c r="J157"/>
  <c r="BK102"/>
  <c r="J236"/>
  <c r="BK210"/>
  <c r="J177"/>
  <c r="BK139"/>
  <c r="J151"/>
  <c r="BK113"/>
  <c i="6" r="BK110"/>
  <c r="BK94"/>
  <c r="J94"/>
  <c i="7" r="J98"/>
  <c r="BK86"/>
  <c i="8" r="BK102"/>
  <c r="J90"/>
  <c i="9" r="BK90"/>
  <c i="2" r="J214"/>
  <c r="J191"/>
  <c r="BK179"/>
  <c r="BK124"/>
  <c r="J199"/>
  <c r="J139"/>
  <c r="J128"/>
  <c r="BK161"/>
  <c r="BK117"/>
  <c r="BK153"/>
  <c r="BK86"/>
  <c i="3" r="BK163"/>
  <c r="J145"/>
  <c r="J115"/>
  <c r="J149"/>
  <c r="BK129"/>
  <c r="J153"/>
  <c r="BK125"/>
  <c r="J97"/>
  <c i="4" r="BK224"/>
  <c r="J192"/>
  <c r="J139"/>
  <c r="J99"/>
  <c r="J202"/>
  <c r="BK169"/>
  <c r="BK139"/>
  <c r="BK108"/>
  <c r="J220"/>
  <c r="BK196"/>
  <c r="BK165"/>
  <c r="J135"/>
  <c r="J121"/>
  <c i="5" r="J233"/>
  <c r="J202"/>
  <c r="BK163"/>
  <c r="BK137"/>
  <c r="BK233"/>
  <c r="BK192"/>
  <c r="BK151"/>
  <c r="BK135"/>
  <c r="J86"/>
  <c r="BK214"/>
  <c r="BK194"/>
  <c r="BK121"/>
  <c r="BK143"/>
  <c r="BK108"/>
  <c i="6" r="BK106"/>
  <c r="J110"/>
  <c r="J86"/>
  <c i="7" r="J94"/>
  <c i="8" r="BK90"/>
  <c r="J102"/>
  <c i="9" r="J80"/>
  <c i="2" r="BK210"/>
  <c r="J183"/>
  <c r="BK139"/>
  <c r="J99"/>
  <c r="BK214"/>
  <c r="J203"/>
  <c r="BK143"/>
  <c r="BK93"/>
  <c r="J157"/>
  <c r="J181"/>
  <c r="BK128"/>
  <c i="3" r="BK177"/>
  <c r="BK147"/>
  <c r="J108"/>
  <c r="J181"/>
  <c r="BK141"/>
  <c r="BK97"/>
  <c r="BK145"/>
  <c r="BK118"/>
  <c i="4" r="J228"/>
  <c r="BK194"/>
  <c r="BK145"/>
  <c r="J238"/>
  <c r="BK206"/>
  <c r="J165"/>
  <c r="J143"/>
  <c r="BK117"/>
  <c r="BK231"/>
  <c r="BK198"/>
  <c r="J162"/>
  <c r="J141"/>
  <c r="J113"/>
  <c i="5" r="BK222"/>
  <c r="BK196"/>
  <c r="J180"/>
  <c r="J132"/>
  <c r="BK200"/>
  <c r="BK177"/>
  <c r="J139"/>
  <c r="BK96"/>
  <c r="J198"/>
  <c r="BK153"/>
  <c r="BK173"/>
  <c r="BK124"/>
  <c i="6" r="BK98"/>
  <c i="7" r="BK109"/>
  <c r="BK90"/>
  <c i="8" r="J113"/>
  <c r="J86"/>
  <c i="2" r="BK207"/>
  <c r="J185"/>
  <c r="J143"/>
  <c r="J93"/>
  <c r="J193"/>
  <c r="J141"/>
  <c r="BK135"/>
  <c r="BK191"/>
  <c r="BK132"/>
  <c r="J164"/>
  <c i="3" r="BK181"/>
  <c r="J151"/>
  <c r="J125"/>
  <c r="J143"/>
  <c r="J122"/>
  <c r="J159"/>
  <c r="BK122"/>
  <c i="4" r="J235"/>
  <c r="J196"/>
  <c r="J149"/>
  <c r="J86"/>
  <c r="J190"/>
  <c r="J151"/>
  <c r="J124"/>
  <c r="BK216"/>
  <c r="J194"/>
  <c r="J169"/>
  <c r="BK151"/>
  <c r="BK93"/>
  <c i="5" r="J200"/>
  <c r="J167"/>
  <c r="J124"/>
  <c r="J226"/>
  <c r="BK167"/>
  <c r="J137"/>
  <c r="J218"/>
  <c r="J196"/>
  <c r="BK117"/>
  <c r="BK141"/>
  <c r="BK90"/>
  <c i="6" r="J106"/>
  <c i="7" r="J109"/>
  <c r="J86"/>
  <c i="8" r="BK86"/>
  <c i="9" r="BK80"/>
  <c i="2" r="J221"/>
  <c r="J187"/>
  <c r="J147"/>
  <c r="BK96"/>
  <c r="BK171"/>
  <c r="J90"/>
  <c r="BK185"/>
  <c r="J102"/>
  <c r="J171"/>
  <c r="J113"/>
  <c i="3" r="J174"/>
  <c r="J101"/>
  <c r="BK174"/>
  <c r="BK135"/>
  <c r="J163"/>
  <c r="J133"/>
  <c i="4" r="BK238"/>
  <c r="J198"/>
  <c r="BK153"/>
  <c r="J231"/>
  <c r="J182"/>
  <c r="BK149"/>
  <c r="J96"/>
  <c r="J212"/>
  <c r="J186"/>
  <c r="J155"/>
  <c r="BK90"/>
  <c i="5" r="BK208"/>
  <c r="J186"/>
  <c r="J121"/>
  <c r="BK206"/>
  <c r="J163"/>
  <c r="J108"/>
  <c r="BK229"/>
  <c r="BK202"/>
  <c r="J141"/>
  <c r="J170"/>
  <c r="J93"/>
  <c i="6" r="J90"/>
  <c r="BK102"/>
  <c i="7" r="BK106"/>
  <c i="8" r="BK106"/>
  <c r="J109"/>
  <c i="9" r="BK87"/>
  <c i="2" l="1" r="T85"/>
  <c i="3" r="R85"/>
  <c i="4" r="R85"/>
  <c i="2" r="R85"/>
  <c i="3" r="P85"/>
  <c i="1" r="AU57"/>
  <c i="4" r="BK85"/>
  <c r="J85"/>
  <c r="P85"/>
  <c i="1" r="AU58"/>
  <c i="5" r="P85"/>
  <c i="1" r="AU59"/>
  <c i="5" r="T85"/>
  <c i="6" r="BK85"/>
  <c r="J85"/>
  <c r="J63"/>
  <c r="R85"/>
  <c i="7" r="P85"/>
  <c i="1" r="AU62"/>
  <c i="7" r="T85"/>
  <c i="8" r="P85"/>
  <c i="1" r="AU63"/>
  <c i="8" r="T85"/>
  <c i="9" r="P79"/>
  <c i="1" r="AU64"/>
  <c i="9" r="R79"/>
  <c i="2" r="BK85"/>
  <c r="J85"/>
  <c r="J63"/>
  <c r="P85"/>
  <c i="1" r="AU56"/>
  <c i="3" r="BK85"/>
  <c r="J85"/>
  <c r="T85"/>
  <c i="4" r="T85"/>
  <c i="5" r="BK85"/>
  <c r="J85"/>
  <c r="J63"/>
  <c r="R85"/>
  <c i="6" r="P85"/>
  <c i="1" r="AU61"/>
  <c i="6" r="T85"/>
  <c i="7" r="BK85"/>
  <c r="J85"/>
  <c r="J63"/>
  <c r="R85"/>
  <c i="8" r="BK85"/>
  <c r="J85"/>
  <c r="R85"/>
  <c i="9" r="BK79"/>
  <c r="J79"/>
  <c r="J59"/>
  <c r="T79"/>
  <c i="8" r="J63"/>
  <c i="9" r="F55"/>
  <c r="J73"/>
  <c r="BE80"/>
  <c r="E48"/>
  <c r="BE90"/>
  <c r="BE87"/>
  <c i="8" r="F59"/>
  <c r="BE98"/>
  <c r="BE102"/>
  <c r="E50"/>
  <c r="BE86"/>
  <c r="BE90"/>
  <c r="BE106"/>
  <c r="J56"/>
  <c r="BE94"/>
  <c r="BE109"/>
  <c r="BE113"/>
  <c i="7" r="BE106"/>
  <c r="F59"/>
  <c r="J79"/>
  <c r="BE109"/>
  <c r="E50"/>
  <c r="BE86"/>
  <c r="BE90"/>
  <c r="BE94"/>
  <c r="BE98"/>
  <c r="BE102"/>
  <c i="6" r="E73"/>
  <c r="J79"/>
  <c r="BE94"/>
  <c r="BE106"/>
  <c r="BE90"/>
  <c r="BE102"/>
  <c r="BE110"/>
  <c r="F59"/>
  <c r="BE86"/>
  <c r="BE98"/>
  <c r="BE113"/>
  <c i="4" r="J63"/>
  <c i="5" r="J56"/>
  <c r="F59"/>
  <c r="BE117"/>
  <c r="BE137"/>
  <c r="BE147"/>
  <c r="BE149"/>
  <c r="BE151"/>
  <c r="BE153"/>
  <c r="BE157"/>
  <c r="BE163"/>
  <c r="BE180"/>
  <c r="BE184"/>
  <c r="E73"/>
  <c r="BE96"/>
  <c r="BE99"/>
  <c r="BE102"/>
  <c r="BE108"/>
  <c r="BE124"/>
  <c r="BE128"/>
  <c r="BE141"/>
  <c r="BE143"/>
  <c r="BE145"/>
  <c r="BE160"/>
  <c r="BE177"/>
  <c r="BE186"/>
  <c r="BE188"/>
  <c r="BE190"/>
  <c r="BE192"/>
  <c r="BE208"/>
  <c r="BE212"/>
  <c r="BE222"/>
  <c r="BE229"/>
  <c r="BE233"/>
  <c r="BE240"/>
  <c r="BE86"/>
  <c r="BE90"/>
  <c r="BE113"/>
  <c r="BE121"/>
  <c r="BE173"/>
  <c r="BE196"/>
  <c r="BE204"/>
  <c r="BE93"/>
  <c r="BE105"/>
  <c r="BE132"/>
  <c r="BE135"/>
  <c r="BE139"/>
  <c r="BE167"/>
  <c r="BE170"/>
  <c r="BE194"/>
  <c r="BE198"/>
  <c r="BE200"/>
  <c r="BE202"/>
  <c r="BE206"/>
  <c r="BE210"/>
  <c r="BE214"/>
  <c r="BE218"/>
  <c r="BE226"/>
  <c r="BE236"/>
  <c i="3" r="J63"/>
  <c i="4" r="E73"/>
  <c r="J79"/>
  <c r="F82"/>
  <c r="BE90"/>
  <c r="BE96"/>
  <c r="BE124"/>
  <c r="BE132"/>
  <c r="BE139"/>
  <c r="BE141"/>
  <c r="BE145"/>
  <c r="BE149"/>
  <c r="BE155"/>
  <c r="BE162"/>
  <c r="BE169"/>
  <c r="BE175"/>
  <c r="BE179"/>
  <c r="BE186"/>
  <c r="BE190"/>
  <c r="BE194"/>
  <c r="BE196"/>
  <c r="BE200"/>
  <c r="BE202"/>
  <c r="BE210"/>
  <c r="BE214"/>
  <c r="BE228"/>
  <c r="BE231"/>
  <c r="BE102"/>
  <c r="BE105"/>
  <c r="BE121"/>
  <c r="BE128"/>
  <c r="BE135"/>
  <c r="BE147"/>
  <c r="BE159"/>
  <c r="BE172"/>
  <c r="BE188"/>
  <c r="BE204"/>
  <c r="BE208"/>
  <c r="BE216"/>
  <c r="BE224"/>
  <c r="BE238"/>
  <c r="BE86"/>
  <c r="BE93"/>
  <c r="BE99"/>
  <c r="BE108"/>
  <c r="BE113"/>
  <c r="BE117"/>
  <c r="BE137"/>
  <c r="BE143"/>
  <c r="BE151"/>
  <c r="BE153"/>
  <c r="BE165"/>
  <c r="BE182"/>
  <c r="BE192"/>
  <c r="BE198"/>
  <c r="BE206"/>
  <c r="BE212"/>
  <c r="BE220"/>
  <c r="BE235"/>
  <c r="BE242"/>
  <c i="3" r="E73"/>
  <c r="BE90"/>
  <c r="BE97"/>
  <c r="BE135"/>
  <c r="BE143"/>
  <c r="BE147"/>
  <c r="BE151"/>
  <c r="BE153"/>
  <c r="BE167"/>
  <c r="BE181"/>
  <c r="J56"/>
  <c r="BE86"/>
  <c r="BE105"/>
  <c r="BE122"/>
  <c r="BE133"/>
  <c r="BE137"/>
  <c r="BE139"/>
  <c r="BE141"/>
  <c r="BE149"/>
  <c r="BE159"/>
  <c r="BE163"/>
  <c r="BE170"/>
  <c r="BE177"/>
  <c r="BE93"/>
  <c r="BE101"/>
  <c r="BE108"/>
  <c r="BE115"/>
  <c r="BE118"/>
  <c r="F59"/>
  <c r="BE112"/>
  <c r="BE125"/>
  <c r="BE129"/>
  <c r="BE131"/>
  <c r="BE145"/>
  <c r="BE155"/>
  <c r="BE174"/>
  <c i="2" r="E73"/>
  <c r="BE90"/>
  <c r="BE96"/>
  <c r="BE102"/>
  <c r="BE117"/>
  <c r="BE135"/>
  <c r="BE137"/>
  <c r="BE139"/>
  <c r="BE141"/>
  <c r="BE168"/>
  <c r="BE171"/>
  <c r="BE185"/>
  <c r="F59"/>
  <c r="BE93"/>
  <c r="BE105"/>
  <c r="BE121"/>
  <c r="BE124"/>
  <c r="BE143"/>
  <c r="BE177"/>
  <c r="BE181"/>
  <c r="J79"/>
  <c r="BE99"/>
  <c r="BE113"/>
  <c r="BE150"/>
  <c r="BE153"/>
  <c r="BE157"/>
  <c r="BE161"/>
  <c r="BE175"/>
  <c r="BE183"/>
  <c r="BE199"/>
  <c r="BE207"/>
  <c r="BE210"/>
  <c r="BE214"/>
  <c r="BE86"/>
  <c r="BE108"/>
  <c r="BE128"/>
  <c r="BE132"/>
  <c r="BE147"/>
  <c r="BE164"/>
  <c r="BE179"/>
  <c r="BE187"/>
  <c r="BE189"/>
  <c r="BE191"/>
  <c r="BE193"/>
  <c r="BE195"/>
  <c r="BE203"/>
  <c r="BE217"/>
  <c r="BE221"/>
  <c r="F36"/>
  <c i="1" r="BA56"/>
  <c i="5" r="J32"/>
  <c i="7" r="F36"/>
  <c i="1" r="BA62"/>
  <c i="9" r="J34"/>
  <c i="1" r="AW64"/>
  <c i="2" r="J36"/>
  <c i="1" r="AW56"/>
  <c i="2" r="J32"/>
  <c i="5" r="J36"/>
  <c i="1" r="AW59"/>
  <c i="4" r="F39"/>
  <c i="1" r="BD58"/>
  <c i="4" r="J32"/>
  <c i="2" r="F38"/>
  <c i="1" r="BC56"/>
  <c i="7" r="F38"/>
  <c i="1" r="BC62"/>
  <c i="9" r="F34"/>
  <c i="1" r="BA64"/>
  <c i="3" r="J32"/>
  <c r="F36"/>
  <c i="1" r="BA57"/>
  <c i="5" r="F37"/>
  <c i="1" r="BB59"/>
  <c i="6" r="F36"/>
  <c i="1" r="BA61"/>
  <c i="6" r="J32"/>
  <c i="7" r="F37"/>
  <c i="1" r="BB62"/>
  <c i="9" r="F37"/>
  <c i="1" r="BD64"/>
  <c i="3" r="F39"/>
  <c i="1" r="BD57"/>
  <c i="5" r="F36"/>
  <c i="1" r="BA59"/>
  <c i="5" r="F38"/>
  <c i="1" r="BC59"/>
  <c i="4" r="J36"/>
  <c i="1" r="AW58"/>
  <c i="5" r="F39"/>
  <c i="1" r="BD59"/>
  <c i="3" r="F38"/>
  <c i="1" r="BC57"/>
  <c i="6" r="J36"/>
  <c i="1" r="AW61"/>
  <c i="8" r="F38"/>
  <c i="1" r="BC63"/>
  <c i="3" r="J36"/>
  <c i="1" r="AW57"/>
  <c i="6" r="F38"/>
  <c i="1" r="BC61"/>
  <c i="7" r="J36"/>
  <c i="1" r="AW62"/>
  <c i="8" r="F37"/>
  <c i="1" r="BB63"/>
  <c i="8" r="J32"/>
  <c i="2" r="F39"/>
  <c i="1" r="BD56"/>
  <c i="8" r="J36"/>
  <c i="1" r="AW63"/>
  <c i="9" r="F35"/>
  <c i="1" r="BB64"/>
  <c i="3" r="F37"/>
  <c i="1" r="BB57"/>
  <c i="6" r="F37"/>
  <c i="1" r="BB61"/>
  <c i="8" r="F39"/>
  <c i="1" r="BD63"/>
  <c r="AS54"/>
  <c i="4" r="F38"/>
  <c i="1" r="BC58"/>
  <c i="7" r="F39"/>
  <c i="1" r="BD62"/>
  <c i="9" r="F36"/>
  <c i="1" r="BC64"/>
  <c i="4" r="F37"/>
  <c i="1" r="BB58"/>
  <c i="4" r="F36"/>
  <c i="1" r="BA58"/>
  <c i="8" r="F36"/>
  <c i="1" r="BA63"/>
  <c i="2" r="F37"/>
  <c i="1" r="BB56"/>
  <c i="6" r="F39"/>
  <c i="1" r="BD61"/>
  <c i="7" r="J32"/>
  <c i="1" l="1" r="AG63"/>
  <c r="AG57"/>
  <c r="AG58"/>
  <c r="AG62"/>
  <c r="AG61"/>
  <c r="AG59"/>
  <c r="AG56"/>
  <c i="5" r="F35"/>
  <c i="1" r="AZ59"/>
  <c r="AG55"/>
  <c i="3" r="J35"/>
  <c i="1" r="AV57"/>
  <c r="AT57"/>
  <c r="AN57"/>
  <c i="4" r="J35"/>
  <c i="1" r="AV58"/>
  <c r="AT58"/>
  <c r="AN58"/>
  <c i="9" r="F33"/>
  <c i="1" r="AZ64"/>
  <c r="AU60"/>
  <c r="BA55"/>
  <c r="BB60"/>
  <c r="AX60"/>
  <c r="BA60"/>
  <c r="AW60"/>
  <c r="AG60"/>
  <c r="AU55"/>
  <c r="AU54"/>
  <c i="5" r="J35"/>
  <c i="1" r="AV59"/>
  <c r="AT59"/>
  <c r="AN59"/>
  <c i="4" r="F35"/>
  <c i="1" r="AZ58"/>
  <c r="BD60"/>
  <c i="2" r="J35"/>
  <c i="1" r="AV56"/>
  <c r="AT56"/>
  <c r="AN56"/>
  <c r="BC55"/>
  <c r="AY55"/>
  <c i="8" r="J35"/>
  <c i="1" r="AV63"/>
  <c r="AT63"/>
  <c r="AN63"/>
  <c i="8" r="F35"/>
  <c i="1" r="AZ63"/>
  <c i="3" r="F35"/>
  <c i="1" r="AZ57"/>
  <c r="BD55"/>
  <c r="BC60"/>
  <c r="AY60"/>
  <c i="7" r="J35"/>
  <c i="1" r="AV62"/>
  <c r="AT62"/>
  <c r="AN62"/>
  <c i="9" r="J30"/>
  <c i="1" r="AG64"/>
  <c i="2" r="F35"/>
  <c i="1" r="AZ56"/>
  <c i="7" r="F35"/>
  <c i="1" r="AZ62"/>
  <c r="BB55"/>
  <c r="AX55"/>
  <c i="6" r="F35"/>
  <c i="1" r="AZ61"/>
  <c i="9" r="J33"/>
  <c i="1" r="AV64"/>
  <c r="AT64"/>
  <c r="AN64"/>
  <c i="6" r="J35"/>
  <c i="1" r="AV61"/>
  <c r="AT61"/>
  <c r="AN61"/>
  <c i="9" l="1" r="J39"/>
  <c i="8" r="J41"/>
  <c i="7" r="J41"/>
  <c i="6" r="J41"/>
  <c i="5" r="J41"/>
  <c i="4" r="J41"/>
  <c i="3" r="J41"/>
  <c i="2" r="J41"/>
  <c i="1" r="BB54"/>
  <c r="AX54"/>
  <c r="BA54"/>
  <c r="W30"/>
  <c r="AZ55"/>
  <c r="AV55"/>
  <c r="AW55"/>
  <c r="AZ60"/>
  <c r="AV60"/>
  <c r="AT60"/>
  <c r="AN60"/>
  <c r="AG54"/>
  <c r="AK26"/>
  <c r="BC54"/>
  <c r="W32"/>
  <c r="BD54"/>
  <c r="W33"/>
  <c l="1" r="AT55"/>
  <c r="AY54"/>
  <c r="AZ54"/>
  <c r="W29"/>
  <c r="AW54"/>
  <c r="AK30"/>
  <c r="W31"/>
  <c l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<sst xmlns="http://schemas.openxmlformats.org/spreadsheetml/2006/main">
  <si>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</si>
  <si>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</si>
  <si>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</si>
  <si>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</si>
  <si>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</si>
  <si>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{3fc4c015-c389-4803-ab69-aaea60143276}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</si>
  <si>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</si>
  <si>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</si>
  <si>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</si>
  <si>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</si>
  <si>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</si>
  <si>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</si>
  <si>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</si>
  <si>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</si>
  <si>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117-3283-22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</si>
  <si>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</si>
  <si>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</si>
  <si>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interakčních prvků IP8, IP17, IP20B, IP26, IÚ 38 v k.ú. Němčičky u Hustopečí</t>
  </si>
  <si>
    <t>KSO:</t>
  </si>
  <si>
    <t>823 2</t>
  </si>
  <si>
    <t>CC-CZ:</t>
  </si>
  <si>
    <t>242</t>
  </si>
  <si>
    <t>Místo:</t>
  </si>
  <si>
    <t>Němčičky u Hustopečí</t>
  </si>
  <si>
    <t>Datum:</t>
  </si>
  <si>
    <t>18. 10. 2022</t>
  </si>
  <si>
    <t>Zadavatel:</t>
  </si>
  <si>
    <t>IČ:</t>
  </si>
  <si>
    <t>01312774</t>
  </si>
  <si>
    <t>ČR-Státní pozemkový úřad</t>
  </si>
  <si>
    <t>DIČ:</t>
  </si>
  <si>
    <t/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</si>
  <si>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</si>
  <si>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</si>
  <si>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</si>
  <si>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</si>
  <si>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</si>
  <si>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</si>
  <si>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</si>
  <si>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</si>
  <si>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</si>
  <si>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</si>
  <si>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</si>
  <si>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</si>
  <si>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</si>
  <si>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</si>
  <si>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</si>
  <si>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</si>
  <si>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</si>
  <si>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</si>
  <si>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</si>
  <si>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</si>
  <si>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</si>
  <si>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</si>
  <si>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</si>
  <si>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</si>
  <si>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</si>
  <si>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</si>
  <si>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</si>
  <si>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</si>
  <si>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</si>
  <si>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</si>
  <si>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</si>
  <si>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</si>
  <si>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</si>
  <si>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</si>
  <si>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</si>
  <si>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</si>
  <si>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</si>
  <si>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</si>
  <si>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</si>
  <si>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</si>
  <si>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</si>
  <si>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</si>
  <si>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</si>
  <si>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</si>
  <si>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</si>
  <si>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</si>
  <si>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</si>
  <si>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</si>
  <si>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 xml:space="preserve">Realizace  IP8, IP 38, IP26, IP20 a IP17</t>
  </si>
  <si>
    <t>STA</t>
  </si>
  <si>
    <t>1</t>
  </si>
  <si>
    <t>{deb71698-f5ca-4644-b9af-cdf2fd922a28}</t>
  </si>
  <si>
    <t>2</t>
  </si>
  <si>
    <t>/</t>
  </si>
  <si>
    <t>SO-011</t>
  </si>
  <si>
    <t>Interakční prvek IP8</t>
  </si>
  <si>
    <t>Soupis</t>
  </si>
  <si>
    <t>{d3b132f7-39d6-4e3c-acb8-cdb70e5e0786}</t>
  </si>
  <si>
    <t>SO-012</t>
  </si>
  <si>
    <t>Interakční prvek IP38</t>
  </si>
  <si>
    <t>{814fd2b8-e683-456a-a821-91b8587f3fc1}</t>
  </si>
  <si>
    <t>SO-013</t>
  </si>
  <si>
    <t>Interakční prvek IP26</t>
  </si>
  <si>
    <t>{b1cd3216-7b1b-4c07-aa2c-20ee88aed953}</t>
  </si>
  <si>
    <t>SO-014</t>
  </si>
  <si>
    <t>Interakční prvek IP20 a IP17</t>
  </si>
  <si>
    <t>{9b71b510-d6a6-4afe-a66a-767b21fc5486}</t>
  </si>
  <si>
    <t>SO-02</t>
  </si>
  <si>
    <t>Pěstební péče IP8, IP 38, IP26, IP20 a IP17</t>
  </si>
  <si>
    <t>{5f8b1d7b-d8bd-483f-8b5b-e4f27af88082}</t>
  </si>
  <si>
    <t>SO-021</t>
  </si>
  <si>
    <t>1. rok pěstební péče</t>
  </si>
  <si>
    <t>{508c9c18-3354-4566-8e95-7f83e2c481fd}</t>
  </si>
  <si>
    <t>SO-022</t>
  </si>
  <si>
    <t>2. rok pěstební péče</t>
  </si>
  <si>
    <t>{57539d33-64e1-40cd-b5e7-ff834e2e4448}</t>
  </si>
  <si>
    <t>SO-023</t>
  </si>
  <si>
    <t>3. rok pěstební péče</t>
  </si>
  <si>
    <t>{759d9d82-36b5-4ef0-9842-2491774f60f8}</t>
  </si>
  <si>
    <t>VRN</t>
  </si>
  <si>
    <t xml:space="preserve">Vedlejší rozpočtové náklady  IP8, IP 38, IP26, IP20 a IP17</t>
  </si>
  <si>
    <t>{74e68f26-3996-4b00-b15b-07c7126c4ef4}</t>
  </si>
  <si>
    <t>KRYCÍ LIST SOUPISU PRACÍ</t>
  </si>
  <si>
    <t>Objekt:</t>
  </si>
  <si>
    <t xml:space="preserve">SO-01 - Realizace  IP8, IP 38, IP26, IP20 a IP17</t>
  </si>
  <si>
    <t>Soupis:</t>
  </si>
  <si>
    <t>SO-011 - Interakční prvek IP8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</si>
  <si>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</si>
  <si>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</si>
  <si>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</si>
  <si>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</si>
  <si>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</si>
  <si>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</si>
  <si>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</si>
  <si>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</si>
  <si>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</si>
  <si>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</si>
  <si>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</si>
  <si>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</si>
  <si>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</si>
  <si>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</si>
  <si>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</si>
  <si>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</si>
  <si>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</si>
  <si>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</si>
  <si>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111103212</t>
  </si>
  <si>
    <t>Kosení ve vegetačním období divokého porostu středně hustého</t>
  </si>
  <si>
    <t>ha</t>
  </si>
  <si>
    <t>CS ÚRS 2022 02</t>
  </si>
  <si>
    <t>4</t>
  </si>
  <si>
    <t>ROZPOCET</t>
  </si>
  <si>
    <t>-593457643</t>
  </si>
  <si>
    <t>PP</t>
  </si>
  <si>
    <t>Kosení travin a vodních rostlin ve vegetačním období divokého porostu středně hustého</t>
  </si>
  <si>
    <t>Online PSC</t>
  </si>
  <si>
    <t>https://podminky.urs.cz/item/CS_URS_2022_02/111103212</t>
  </si>
  <si>
    <t>VV</t>
  </si>
  <si>
    <t>"kosení stávajícího trávobylinného porostu" 815/10000</t>
  </si>
  <si>
    <t>184853511</t>
  </si>
  <si>
    <t>Chemické odplevelení před založením kultury nad 20 m2 postřikem na široko v rovině a svahu do 1:5 strojně</t>
  </si>
  <si>
    <t>m2</t>
  </si>
  <si>
    <t>1863039371</t>
  </si>
  <si>
    <t>Chemické odplevelení půdy před založením kultury, trávníku nebo zpevněných ploch strojně o výměře jednotlivě přes 20 m2 postřikem na široko v rovině nebo na svahu do 1:5</t>
  </si>
  <si>
    <t>https://podminky.urs.cz/item/CS_URS_2022_02/184853511</t>
  </si>
  <si>
    <t>3</t>
  </si>
  <si>
    <t>183403112</t>
  </si>
  <si>
    <t>Obdělání půdy oráním na hl přes 0,1 do 0,2 m v rovině a svahu do 1:5</t>
  </si>
  <si>
    <t>-1153420188</t>
  </si>
  <si>
    <t>Obdělání půdy oráním hl. přes 100 do 200 mm v rovině nebo na svahu do 1:5</t>
  </si>
  <si>
    <t>https://podminky.urs.cz/item/CS_URS_2022_02/183403112</t>
  </si>
  <si>
    <t>183403151</t>
  </si>
  <si>
    <t>Obdělání půdy smykováním v rovině a svahu do 1:5</t>
  </si>
  <si>
    <t>-1482919451</t>
  </si>
  <si>
    <t>Obdělání půdy smykováním v rovině nebo na svahu do 1:5</t>
  </si>
  <si>
    <t>https://podminky.urs.cz/item/CS_URS_2022_02/183403151</t>
  </si>
  <si>
    <t>5</t>
  </si>
  <si>
    <t>183403152</t>
  </si>
  <si>
    <t>Obdělání půdy vláčením v rovině a svahu do 1:5</t>
  </si>
  <si>
    <t>-944131609</t>
  </si>
  <si>
    <t>Obdělání půdy vláčením v rovině nebo na svahu do 1:5</t>
  </si>
  <si>
    <t>https://podminky.urs.cz/item/CS_URS_2022_02/183403152</t>
  </si>
  <si>
    <t>6</t>
  </si>
  <si>
    <t>181451121</t>
  </si>
  <si>
    <t>Založení lučního trávníku výsevem pl přes 1000 m2 v rovině a ve svahu do 1:5</t>
  </si>
  <si>
    <t>-1915881454</t>
  </si>
  <si>
    <t>Založení trávníku na půdě předem připravené plochy přes 1000 m2 výsevem včetně utažení lučního v rovině nebo na svahu do 1:5</t>
  </si>
  <si>
    <t>https://podminky.urs.cz/item/CS_URS_2022_02/181451121</t>
  </si>
  <si>
    <t>7</t>
  </si>
  <si>
    <t>M</t>
  </si>
  <si>
    <t>00572521_D</t>
  </si>
  <si>
    <t>osivo trávobylinná louka klasická</t>
  </si>
  <si>
    <t>kg</t>
  </si>
  <si>
    <t>8</t>
  </si>
  <si>
    <t>-1287918655</t>
  </si>
  <si>
    <t>"květnatá louka - viz TZ; 5-8g/m2" 8/1000*(815)</t>
  </si>
  <si>
    <t>111151231</t>
  </si>
  <si>
    <t>Pokosení trávníku lučního pl do 10000 m2 s odvozem do 20 km v rovině a svahu do 1:5</t>
  </si>
  <si>
    <t>-532196846</t>
  </si>
  <si>
    <t>Pokosení trávníku při souvislé ploše přes 1000 do 10000 m2 lučního v rovině nebo svahu do 1:5</t>
  </si>
  <si>
    <t>https://podminky.urs.cz/item/CS_URS_2022_02/111151231</t>
  </si>
  <si>
    <t>"část pozemku květnatá louka" 815</t>
  </si>
  <si>
    <t>Součet</t>
  </si>
  <si>
    <t>9</t>
  </si>
  <si>
    <t>171201211_R.1</t>
  </si>
  <si>
    <t>Poplatek za uložení shrabku v kompostárně</t>
  </si>
  <si>
    <t>t</t>
  </si>
  <si>
    <t>379755007</t>
  </si>
  <si>
    <t>(815)/10000*15</t>
  </si>
  <si>
    <t>10</t>
  </si>
  <si>
    <t>185802113</t>
  </si>
  <si>
    <t>Hnojení půdy umělým hnojivem na široko v rovině a svahu do 1:5</t>
  </si>
  <si>
    <t>1277728424</t>
  </si>
  <si>
    <t>Hnojení půdy nebo trávníku v rovině nebo na svahu do 1:5 umělým hnojivem na široko</t>
  </si>
  <si>
    <t>https://podminky.urs.cz/item/CS_URS_2022_02/185802113</t>
  </si>
  <si>
    <t>"aplikace půdního kondicionéru 100g/m2 na celé ploše" (815)*0,0001</t>
  </si>
  <si>
    <t>11</t>
  </si>
  <si>
    <t>25111111_D</t>
  </si>
  <si>
    <t>půdní kondicionér na bázi silkátových koloidů (aplikace půdního kondicionéru viz. TZ)</t>
  </si>
  <si>
    <t>-1693542984</t>
  </si>
  <si>
    <t>půdní kondicionér na bázi silkátových koloidů</t>
  </si>
  <si>
    <t>"100g/m2" (815)*0,0001*1000</t>
  </si>
  <si>
    <t>12</t>
  </si>
  <si>
    <t>183101113</t>
  </si>
  <si>
    <t>Hloubení jamek bez výměny půdy zeminy tř 1 až 4 obj přes 0,02 do 0,05 m3 v rovině a svahu do 1:5</t>
  </si>
  <si>
    <t>kus</t>
  </si>
  <si>
    <t>-1181424897</t>
  </si>
  <si>
    <t>Hloubení jamek pro vysazování rostlin v zemině tř.1 až 4 bez výměny půdy v rovině nebo na svahu do 1:5, objemu přes 0,02 do 0,05 m3</t>
  </si>
  <si>
    <t>https://podminky.urs.cz/item/CS_URS_2022_02/183101113</t>
  </si>
  <si>
    <t>"keře" 8+23</t>
  </si>
  <si>
    <t>13</t>
  </si>
  <si>
    <t>183101114</t>
  </si>
  <si>
    <t>Hloubení jamek bez výměny půdy zeminy tř 1 až 4 obj přes 0,05 do 0,125 m3 v rovině a svahu do 1:5</t>
  </si>
  <si>
    <t>1073487479</t>
  </si>
  <si>
    <t>Hloubení jamek pro vysazování rostlin v zemině tř.1 až 4 bez výměny půdy v rovině nebo na svahu do 1:5, objemu přes 0,05 do 0,125 m3</t>
  </si>
  <si>
    <t>https://podminky.urs.cz/item/CS_URS_2022_02/183101114</t>
  </si>
  <si>
    <t>"stromy" 11</t>
  </si>
  <si>
    <t>14</t>
  </si>
  <si>
    <t>184102113</t>
  </si>
  <si>
    <t>Výsadba dřeviny s balem D přes 0,3 do 0,4 m do jamky se zalitím v rovině a svahu do 1:5</t>
  </si>
  <si>
    <t>541062948</t>
  </si>
  <si>
    <t>Výsadba dřeviny s balem do předem vyhloubené jamky se zalitím v rovině nebo na svahu do 1:5, při průměru balu přes 300 do 400 mm</t>
  </si>
  <si>
    <t>https://podminky.urs.cz/item/CS_URS_2022_02/184102113</t>
  </si>
  <si>
    <t>0265701_D</t>
  </si>
  <si>
    <t>Malus sylvestris (jabloň lesní); OK10-12; ZB</t>
  </si>
  <si>
    <t>-1425053126</t>
  </si>
  <si>
    <t>16</t>
  </si>
  <si>
    <t>0265605_D</t>
  </si>
  <si>
    <t>Prunus avium (třešeň); OK10-12; ZB</t>
  </si>
  <si>
    <t>2064610839</t>
  </si>
  <si>
    <t>17</t>
  </si>
  <si>
    <t>0265702_D</t>
  </si>
  <si>
    <t>Prunus insititia (slivoň slíva (špendlík); VK</t>
  </si>
  <si>
    <t>1423227081</t>
  </si>
  <si>
    <t>18</t>
  </si>
  <si>
    <t>0265703_D</t>
  </si>
  <si>
    <t>Quercus petraea (dub zimní); OK10-12; ZB</t>
  </si>
  <si>
    <t>-1638664523</t>
  </si>
  <si>
    <t>19</t>
  </si>
  <si>
    <t>184215133</t>
  </si>
  <si>
    <t>Ukotvení kmene dřevin třemi kůly D do 0,1 m dl přes 2 do 3 m</t>
  </si>
  <si>
    <t>1690288821</t>
  </si>
  <si>
    <t>Ukotvení dřeviny kůly třemi kůly, délky přes 2 do 3 m</t>
  </si>
  <si>
    <t>https://podminky.urs.cz/item/CS_URS_2022_02/184215133</t>
  </si>
  <si>
    <t>"slouží jako kotvení, ale i jako základ ochranného pláště soliterní dřeviny" 11</t>
  </si>
  <si>
    <t>20</t>
  </si>
  <si>
    <t>60591257</t>
  </si>
  <si>
    <t>kůl vyvazovací dřevěný impregnovaný D 8cm dl 3m</t>
  </si>
  <si>
    <t>458058872</t>
  </si>
  <si>
    <t>3*11</t>
  </si>
  <si>
    <t>184813121D</t>
  </si>
  <si>
    <t>Ochrana dřevin před okusem mechanicky pletivem v rovině a svahu do 1:5</t>
  </si>
  <si>
    <t>1698415938</t>
  </si>
  <si>
    <t>Ochrana dřevin před okusem zvěří mechanicky v rovině nebo ve svahu do 1:5, pletivem, výšky do 2 m</t>
  </si>
  <si>
    <t>"ochranná konstrukce opory soliterní dřeviny ze tří kůlů spojených příčkami dole i nahoře; včetně veškerého materiálu" 11</t>
  </si>
  <si>
    <t>22</t>
  </si>
  <si>
    <t>184801121</t>
  </si>
  <si>
    <t>Ošetřování vysazených dřevin soliterních v rovině a svahu do 1:5</t>
  </si>
  <si>
    <t>-194971402</t>
  </si>
  <si>
    <t>Ošetření vysazených dřevin solitérních v rovině nebo na svahu do 1:5</t>
  </si>
  <si>
    <t>https://podminky.urs.cz/item/CS_URS_2022_02/184801121</t>
  </si>
  <si>
    <t>"nátěr kmene proti korsní spále, včetně dodání přípravku" 26</t>
  </si>
  <si>
    <t>23</t>
  </si>
  <si>
    <t>185802114_D</t>
  </si>
  <si>
    <t>Hnojení půdy umělým hnojivem k jednotlivým rostlinám v rovině a svahu do 1:5</t>
  </si>
  <si>
    <t>1994344665</t>
  </si>
  <si>
    <t>Hnojení půdy nebo trávníku v rovině nebo na svahu do 1:5 umělým hnojivem s rozdělením k jednotlivým rostlinám</t>
  </si>
  <si>
    <t>https://podminky.urs.cz/item/CS_URS_2022_02/185802114_D</t>
  </si>
  <si>
    <t>"aplikace hydrogelu" ((31*30)+(11*80))/1000000</t>
  </si>
  <si>
    <t>24</t>
  </si>
  <si>
    <t>251111110_D</t>
  </si>
  <si>
    <t>půdní kondicionér/hydroabsorbent (aplikace půdního kondicionéru viz. TZ)</t>
  </si>
  <si>
    <t>-839441180</t>
  </si>
  <si>
    <t>hydrogel (bal. 25 kg)</t>
  </si>
  <si>
    <t>"k dřevinám jednotlivě; stromy cca 80g/ks; keře 30g/ks" ((31*30)+(11*80))/1000000</t>
  </si>
  <si>
    <t>25</t>
  </si>
  <si>
    <t>185802114</t>
  </si>
  <si>
    <t>528617047</t>
  </si>
  <si>
    <t>https://podminky.urs.cz/item/CS_URS_2022_02/185802114</t>
  </si>
  <si>
    <t>(841)*50/1000000</t>
  </si>
  <si>
    <t>26</t>
  </si>
  <si>
    <t>25191155_D</t>
  </si>
  <si>
    <t>hnojivo průmyslové</t>
  </si>
  <si>
    <t>-663649942</t>
  </si>
  <si>
    <t>"k dřevinám jednotlivě; stromy cca 80g/ks; keře 40g/ks" (11*80+31*40)/1000</t>
  </si>
  <si>
    <t>27</t>
  </si>
  <si>
    <t>184102110</t>
  </si>
  <si>
    <t>Výsadba dřeviny s balem D do 0,1 m do jamky se zalitím v rovině a svahu do 1:5</t>
  </si>
  <si>
    <t>-1273307059</t>
  </si>
  <si>
    <t>Výsadba dřeviny s balem do předem vyhloubené jamky se zalitím v rovině nebo na svahu do 1:5, při průměru balu do 100 mm</t>
  </si>
  <si>
    <t>https://podminky.urs.cz/item/CS_URS_2022_02/184102110</t>
  </si>
  <si>
    <t>28</t>
  </si>
  <si>
    <t>0265319_D</t>
  </si>
  <si>
    <t>Crateagus laevigata (hloh obecný); 125-150 cm; KK</t>
  </si>
  <si>
    <t>-1190797320</t>
  </si>
  <si>
    <t>29</t>
  </si>
  <si>
    <t>0265321_D</t>
  </si>
  <si>
    <t>Cornus mas (dřín obecný); 125-150 cm; KK</t>
  </si>
  <si>
    <t>110862305</t>
  </si>
  <si>
    <t>30</t>
  </si>
  <si>
    <t>0265322_D</t>
  </si>
  <si>
    <t>Crateagus monogyna (hloh jednosemenný); 125-150 cm; KK</t>
  </si>
  <si>
    <t>-148565843</t>
  </si>
  <si>
    <t>31</t>
  </si>
  <si>
    <t>0265264_D</t>
  </si>
  <si>
    <t>Prunus spinosa (trnka obecná); 60-80 cm; KK</t>
  </si>
  <si>
    <t>-778858049</t>
  </si>
  <si>
    <t>32</t>
  </si>
  <si>
    <t>0265165_D</t>
  </si>
  <si>
    <t>Rosa canina (růže šípková); 60-80 cm; KK</t>
  </si>
  <si>
    <t>1559396527</t>
  </si>
  <si>
    <t>33</t>
  </si>
  <si>
    <t>0265172_D</t>
  </si>
  <si>
    <t>Euonymus europaeus (brslen evropský); 40-60 cm; KK</t>
  </si>
  <si>
    <t>-1654315351</t>
  </si>
  <si>
    <t>34</t>
  </si>
  <si>
    <t>026503_dd</t>
  </si>
  <si>
    <t>Ligustrum vulgare (ptačí zob obecný); 40-60 cm; KK</t>
  </si>
  <si>
    <t>715525795</t>
  </si>
  <si>
    <t>35</t>
  </si>
  <si>
    <t>026506_dd</t>
  </si>
  <si>
    <t>Rosa gallica (růže galská); 40-60 cm; KK</t>
  </si>
  <si>
    <t>1534157792</t>
  </si>
  <si>
    <t>36</t>
  </si>
  <si>
    <t>026507_dd</t>
  </si>
  <si>
    <t>Rosa rubiginosa (růže vinná); 40-60 cm; KK</t>
  </si>
  <si>
    <t>-1598063487</t>
  </si>
  <si>
    <t>37</t>
  </si>
  <si>
    <t>026501_dd</t>
  </si>
  <si>
    <t>Cornus sanguinea (svída obecná); 40-60 cm; KK</t>
  </si>
  <si>
    <t>654237373</t>
  </si>
  <si>
    <t>38</t>
  </si>
  <si>
    <t>184813133</t>
  </si>
  <si>
    <t>Ochrana listnatých dřevin do 70 cm před okusem chemickým nátěrem v rovině a svahu do 1:5</t>
  </si>
  <si>
    <t>100 kus</t>
  </si>
  <si>
    <t>-1910070142</t>
  </si>
  <si>
    <t>Ochrana dřevin před okusem zvěří chemicky nátěrem, v rovině nebo ve svahu do 1:5 listnatých, výšky do 70 cm</t>
  </si>
  <si>
    <t>https://podminky.urs.cz/item/CS_URS_2022_02/184813133</t>
  </si>
  <si>
    <t>"Keře; včetně materiálu"(23)/100</t>
  </si>
  <si>
    <t>39</t>
  </si>
  <si>
    <t>184813134</t>
  </si>
  <si>
    <t>Ochrana listnatých dřevin přes 70 cm před okusem chemickým nátěrem v rovině a svahu do 1:5</t>
  </si>
  <si>
    <t>-715206007</t>
  </si>
  <si>
    <t>Ochrana dřevin před okusem zvěří chemicky nátěrem, v rovině nebo ve svahu do 1:5 listnatých, výšky přes 70 cm</t>
  </si>
  <si>
    <t>https://podminky.urs.cz/item/CS_URS_2022_02/184813134</t>
  </si>
  <si>
    <t>"Keře; včetně materiálu"(8)/100</t>
  </si>
  <si>
    <t>40</t>
  </si>
  <si>
    <t>184911421</t>
  </si>
  <si>
    <t>Mulčování rostlin kůrou tl do 0,1 m v rovině a svahu do 1:5</t>
  </si>
  <si>
    <t>-160706881</t>
  </si>
  <si>
    <t>Mulčování vysazených rostlin mulčovací kůrou, tl. do 100 mm v rovině nebo na svahu do 1:5</t>
  </si>
  <si>
    <t>https://podminky.urs.cz/item/CS_URS_2022_02/184911421</t>
  </si>
  <si>
    <t>11+8+23</t>
  </si>
  <si>
    <t>41</t>
  </si>
  <si>
    <t>103911001_D</t>
  </si>
  <si>
    <t>štěpka mulčovací VL</t>
  </si>
  <si>
    <t>m3</t>
  </si>
  <si>
    <t>1388513773</t>
  </si>
  <si>
    <t xml:space="preserve">štěpka mulčovací VL </t>
  </si>
  <si>
    <t>(11+8+23)/10</t>
  </si>
  <si>
    <t>42</t>
  </si>
  <si>
    <t>185804312</t>
  </si>
  <si>
    <t>Zalití rostlin vodou plocha přes 20 m2</t>
  </si>
  <si>
    <t>1385952788</t>
  </si>
  <si>
    <t>Zalití rostlin vodou plochy záhonů jednotlivě přes 20 m2</t>
  </si>
  <si>
    <t>https://podminky.urs.cz/item/CS_URS_2022_02/185804312</t>
  </si>
  <si>
    <t>"stromy 30l a keře 5l (2x)" ((11)*0,03+(31)*0,005)*2</t>
  </si>
  <si>
    <t>43</t>
  </si>
  <si>
    <t>185851121</t>
  </si>
  <si>
    <t>Dovoz vody pro zálivku rostlin za vzdálenost do 1000 m</t>
  </si>
  <si>
    <t>-1164061832</t>
  </si>
  <si>
    <t>Dovoz vody pro zálivku rostlin na vzdálenost do 1000 m</t>
  </si>
  <si>
    <t>https://podminky.urs.cz/item/CS_URS_2022_02/185851121</t>
  </si>
  <si>
    <t>44</t>
  </si>
  <si>
    <t>185851129</t>
  </si>
  <si>
    <t>Příplatek k dovozu vody pro zálivku rostlin do 1000 m ZKD 1000 m</t>
  </si>
  <si>
    <t>-645104939</t>
  </si>
  <si>
    <t>Dovoz vody pro zálivku rostlin Příplatek k ceně za každých dalších i započatých 1000 m</t>
  </si>
  <si>
    <t>https://podminky.urs.cz/item/CS_URS_2022_02/185851129</t>
  </si>
  <si>
    <t>"+ 2km" 2*0,97</t>
  </si>
  <si>
    <t>45</t>
  </si>
  <si>
    <t>998231311</t>
  </si>
  <si>
    <t>Přesun hmot pro sadovnické a krajinářské úpravy vodorovně do 5000 m</t>
  </si>
  <si>
    <t>771984035</t>
  </si>
  <si>
    <t>Přesun hmot pro sadovnické a krajinářské úpravy - strojně dopravní vzdálenost do 5000 m</t>
  </si>
  <si>
    <t>https://podminky.urs.cz/item/CS_URS_2022_02/998231311</t>
  </si>
  <si>
    <t>SO-012 - Interakční prvek IP38</t>
  </si>
  <si>
    <t>111103202</t>
  </si>
  <si>
    <t>Kosení ve vegetačním období travního porostu středně hustého</t>
  </si>
  <si>
    <t>-722654087</t>
  </si>
  <si>
    <t>Kosení travin a vodních rostlin ve vegetačním období travního porostu středně hustého</t>
  </si>
  <si>
    <t>https://podminky.urs.cz/item/CS_URS_2022_02/111103202</t>
  </si>
  <si>
    <t>"kosení stávajícího trávobylinného porostu" 429/10000</t>
  </si>
  <si>
    <t>1244094746</t>
  </si>
  <si>
    <t>183403113</t>
  </si>
  <si>
    <t>Obdělání půdy frézováním v rovině a svahu do 1:5</t>
  </si>
  <si>
    <t>1850110262</t>
  </si>
  <si>
    <t>Obdělání půdy frézováním v rovině nebo na svahu do 1:5</t>
  </si>
  <si>
    <t>https://podminky.urs.cz/item/CS_URS_2022_02/183403113</t>
  </si>
  <si>
    <t>"příprava pásu pro založení výsadeb se sponem cca 1 m (příprava pásu v šířce min 1,2 m)" 200</t>
  </si>
  <si>
    <t>183403153</t>
  </si>
  <si>
    <t>Obdělání půdy hrabáním v rovině a svahu do 1:5</t>
  </si>
  <si>
    <t>873488525</t>
  </si>
  <si>
    <t>Obdělání půdy hrabáním v rovině nebo na svahu do 1:5</t>
  </si>
  <si>
    <t>https://podminky.urs.cz/item/CS_URS_2022_02/183403153</t>
  </si>
  <si>
    <t>-988172071</t>
  </si>
  <si>
    <t>"aplikace půdního kondicionéru 100g/m2 na celé ploše pásu pro výsadby" (200*0,0001)</t>
  </si>
  <si>
    <t>222936253</t>
  </si>
  <si>
    <t>"100g/m2" (200)*0,0001*1000</t>
  </si>
  <si>
    <t>-2078702403</t>
  </si>
  <si>
    <t>"keře" 12+192</t>
  </si>
  <si>
    <t>-998086296</t>
  </si>
  <si>
    <t>"aplikace hydrogelu" ((12+192)*30)/1000000</t>
  </si>
  <si>
    <t>483043743</t>
  </si>
  <si>
    <t>"k dřevinám jednotlivě; keře 30g/ks" ((12+192)*30)/1000000</t>
  </si>
  <si>
    <t>988001774</t>
  </si>
  <si>
    <t>(12+192)*40/1000000</t>
  </si>
  <si>
    <t>1687973822</t>
  </si>
  <si>
    <t>"k dřevinám jednotlivě; keře 40g/ks" ((12+192)*40)/1000</t>
  </si>
  <si>
    <t>-1486095499</t>
  </si>
  <si>
    <t>-509941245</t>
  </si>
  <si>
    <t>-1058161663</t>
  </si>
  <si>
    <t>-641719521</t>
  </si>
  <si>
    <t>0265309_D</t>
  </si>
  <si>
    <t>Rhamnus cathartica (řešetlák počistivý); 125-150 cm; KK</t>
  </si>
  <si>
    <t>-77141449</t>
  </si>
  <si>
    <t>0265310_D</t>
  </si>
  <si>
    <t>Staphylea pinnata (klokoč zpeřený); 60-80 cm; KK</t>
  </si>
  <si>
    <t>-2061553632</t>
  </si>
  <si>
    <t>0265168_D</t>
  </si>
  <si>
    <t>Viburnum lantana (kalina tušalaj); 40-60 cm; KK</t>
  </si>
  <si>
    <t>-1944501960</t>
  </si>
  <si>
    <t>Viburnum lantana (kalina tušalaj); 60-80 cm; KK</t>
  </si>
  <si>
    <t>-1750988230</t>
  </si>
  <si>
    <t>1180003776</t>
  </si>
  <si>
    <t>0265011_dd</t>
  </si>
  <si>
    <t>Ribes alpinum (rybíz alpínský); 40-60 cm; KK</t>
  </si>
  <si>
    <t>760603963</t>
  </si>
  <si>
    <t>0265012_dd</t>
  </si>
  <si>
    <t>Ribes nigrum (rybíz černý); 40-60 cm; KK</t>
  </si>
  <si>
    <t>2137481706</t>
  </si>
  <si>
    <t>026508_dd</t>
  </si>
  <si>
    <t>Rosa pimpinellifolia (růže bedrníkolistá); 40-60 cm; KK</t>
  </si>
  <si>
    <t>921616449</t>
  </si>
  <si>
    <t>-917221006</t>
  </si>
  <si>
    <t>-2000358504</t>
  </si>
  <si>
    <t>-780494870</t>
  </si>
  <si>
    <t>"Keře; včetně materiálu"(192)/100</t>
  </si>
  <si>
    <t>-1786047196</t>
  </si>
  <si>
    <t>"Keře; včetně materiálu"(12)/100</t>
  </si>
  <si>
    <t>-801912677</t>
  </si>
  <si>
    <t>200</t>
  </si>
  <si>
    <t>1947083561</t>
  </si>
  <si>
    <t>(200)/10</t>
  </si>
  <si>
    <t>-1558130398</t>
  </si>
  <si>
    <t>"keře 5l (2x)" ((12+192)*0,005)*2</t>
  </si>
  <si>
    <t>-138581423</t>
  </si>
  <si>
    <t>1880016196</t>
  </si>
  <si>
    <t>"+ 2km" 2*2,04</t>
  </si>
  <si>
    <t>-1768440790</t>
  </si>
  <si>
    <t>SO-013 - Interakční prvek IP26</t>
  </si>
  <si>
    <t>-676077926</t>
  </si>
  <si>
    <t>"kosení stávajícího trávobylinného porostu" 2739/10000</t>
  </si>
  <si>
    <t>231243734</t>
  </si>
  <si>
    <t>-1424734936</t>
  </si>
  <si>
    <t>-1529565234</t>
  </si>
  <si>
    <t>289604598</t>
  </si>
  <si>
    <t>932361495</t>
  </si>
  <si>
    <t>730715739</t>
  </si>
  <si>
    <t>"květnatá louka - viz TZ; 5-8g/m2" 8/1000*(2739)</t>
  </si>
  <si>
    <t>1347229535</t>
  </si>
  <si>
    <t>"část pozemku květnatá louka" 2739</t>
  </si>
  <si>
    <t>-97126254</t>
  </si>
  <si>
    <t>(2739)/10000*15</t>
  </si>
  <si>
    <t>905230247</t>
  </si>
  <si>
    <t>"aplikace půdního kondicionéru 100g/m2 na celé ploše" (2739)*0,0001</t>
  </si>
  <si>
    <t>-1062439089</t>
  </si>
  <si>
    <t>"100g/m2" (2739)*0,0001*1000</t>
  </si>
  <si>
    <t>-217012009</t>
  </si>
  <si>
    <t>"keře" 19+30</t>
  </si>
  <si>
    <t>-500786417</t>
  </si>
  <si>
    <t>"stromy" 34</t>
  </si>
  <si>
    <t>390793227</t>
  </si>
  <si>
    <t>026110_dd</t>
  </si>
  <si>
    <t>Acer campestre /javor babyka/ OK10-12, ZB</t>
  </si>
  <si>
    <t>641895714</t>
  </si>
  <si>
    <t>026100_dd</t>
  </si>
  <si>
    <t>Juglans regia /ořešák královský/ OK10-12, ZB</t>
  </si>
  <si>
    <t>-1054904755</t>
  </si>
  <si>
    <t>-1604034596</t>
  </si>
  <si>
    <t>026101_dd</t>
  </si>
  <si>
    <t>Prunus avium /třešeň ptačí/ OK10-12, ZB</t>
  </si>
  <si>
    <t>-1430304604</t>
  </si>
  <si>
    <t>0265612_D</t>
  </si>
  <si>
    <t>Prunus domestica (slivoň švestka); VK</t>
  </si>
  <si>
    <t>-635190427</t>
  </si>
  <si>
    <t>-97083634</t>
  </si>
  <si>
    <t>026112_dd</t>
  </si>
  <si>
    <t>Populus tremula /topol osika/ OK10-12, ZB</t>
  </si>
  <si>
    <t>388747099</t>
  </si>
  <si>
    <t>026104_dd</t>
  </si>
  <si>
    <t>Quercus petraea /dub zimní/ OK10-12, ZB</t>
  </si>
  <si>
    <t>-2022616492</t>
  </si>
  <si>
    <t>026113_dd</t>
  </si>
  <si>
    <t>Sorbus torminalis /jeřáb břek/ OK10-12, ZB</t>
  </si>
  <si>
    <t>403810782</t>
  </si>
  <si>
    <t>026105_dd</t>
  </si>
  <si>
    <t>Tilia cordata /lípa srdčitá/ OK10-12, ZB</t>
  </si>
  <si>
    <t>232910484</t>
  </si>
  <si>
    <t>1878854474</t>
  </si>
  <si>
    <t>"slouží jako kotvení, ale i jako základ ochranného pláště soliterní dřeviny" 34</t>
  </si>
  <si>
    <t>1088626463</t>
  </si>
  <si>
    <t>3*34</t>
  </si>
  <si>
    <t>1755268370</t>
  </si>
  <si>
    <t>"ochranná konstrukce opory soliterní dřeviny ze tří kůlů spojených příčkami dole i nahoře; včetně veškerého materiálu" 34</t>
  </si>
  <si>
    <t>1979798889</t>
  </si>
  <si>
    <t>"nátěr kmene proti korsní spále, včetně dodání přípravku" 34</t>
  </si>
  <si>
    <t>-2131036620</t>
  </si>
  <si>
    <t>"aplikace hydrogelu" ((49*30)+(34*80))/1000000</t>
  </si>
  <si>
    <t>2128484450</t>
  </si>
  <si>
    <t>"k dřevinám jednotlivě; stromy cca 80g/ks; keře 30g/ks" ((49*30)+(34*80))/1000000</t>
  </si>
  <si>
    <t>-326379057</t>
  </si>
  <si>
    <t>(49*40+34*80)/1000000</t>
  </si>
  <si>
    <t>1462840709</t>
  </si>
  <si>
    <t>"k dřevinám jednotlivě; stromy cca 80g/ks; keře 40g/ks" (34*80+49*40)/1000</t>
  </si>
  <si>
    <t>-1792197222</t>
  </si>
  <si>
    <t>-805114571</t>
  </si>
  <si>
    <t>-1695932302</t>
  </si>
  <si>
    <t>-470217875</t>
  </si>
  <si>
    <t>02651721_D</t>
  </si>
  <si>
    <t>Euonymus europaeus (brslen evropský); 60-80 cm; KK</t>
  </si>
  <si>
    <t>1345026631</t>
  </si>
  <si>
    <t>1739806561</t>
  </si>
  <si>
    <t>-1176651537</t>
  </si>
  <si>
    <t>-744014972</t>
  </si>
  <si>
    <t>1691853589</t>
  </si>
  <si>
    <t>Cornus sanguinea (svída obecná); 60-80 cm; KK</t>
  </si>
  <si>
    <t>-1158552981</t>
  </si>
  <si>
    <t>949127511</t>
  </si>
  <si>
    <t>1911809337</t>
  </si>
  <si>
    <t>026509_dd</t>
  </si>
  <si>
    <t>Rosa arvensis (růže rolní); 40-60 cm; KK</t>
  </si>
  <si>
    <t>-20115905</t>
  </si>
  <si>
    <t>46</t>
  </si>
  <si>
    <t>1067233082</t>
  </si>
  <si>
    <t>47</t>
  </si>
  <si>
    <t>236020373</t>
  </si>
  <si>
    <t>48</t>
  </si>
  <si>
    <t>-978245911</t>
  </si>
  <si>
    <t>49</t>
  </si>
  <si>
    <t>72037357</t>
  </si>
  <si>
    <t>"Keře; včetně materiálu"(30)/100</t>
  </si>
  <si>
    <t>50</t>
  </si>
  <si>
    <t>-2136746855</t>
  </si>
  <si>
    <t>"Keře; včetně materiálu"(19)/100</t>
  </si>
  <si>
    <t>51</t>
  </si>
  <si>
    <t>1709406708</t>
  </si>
  <si>
    <t>34+19+30</t>
  </si>
  <si>
    <t>52</t>
  </si>
  <si>
    <t>-1292226847</t>
  </si>
  <si>
    <t>(34+19+30)/10</t>
  </si>
  <si>
    <t>53</t>
  </si>
  <si>
    <t>-176193474</t>
  </si>
  <si>
    <t>"stromy 30l a keře 5l (2x)" ((34)*0,03+(49)*0,005)*2</t>
  </si>
  <si>
    <t>54</t>
  </si>
  <si>
    <t>-152050200</t>
  </si>
  <si>
    <t>55</t>
  </si>
  <si>
    <t>1040226589</t>
  </si>
  <si>
    <t>"+ 2km" 2*2,53</t>
  </si>
  <si>
    <t>56</t>
  </si>
  <si>
    <t>-1740439607</t>
  </si>
  <si>
    <t>SO-014 - Interakční prvek IP20 a IP17</t>
  </si>
  <si>
    <t>2047545011</t>
  </si>
  <si>
    <t>"kosení stávajícího trávobylinného porostu" (606+901)/10000</t>
  </si>
  <si>
    <t>154702196</t>
  </si>
  <si>
    <t>-1570257220</t>
  </si>
  <si>
    <t>1846706539</t>
  </si>
  <si>
    <t>-1024844284</t>
  </si>
  <si>
    <t>1822451379</t>
  </si>
  <si>
    <t>-1239668509</t>
  </si>
  <si>
    <t>"květnatá louka - viz TZ; 5-8g/m2" 8/1000*(1507)</t>
  </si>
  <si>
    <t>-661431631</t>
  </si>
  <si>
    <t>"květnatá louka" 1507</t>
  </si>
  <si>
    <t>-1485202538</t>
  </si>
  <si>
    <t>(1507)/10000*15</t>
  </si>
  <si>
    <t>80929047</t>
  </si>
  <si>
    <t>"aplikace půdního kondicionéru 100g/m2 na celé ploše" (1507)*0,0001</t>
  </si>
  <si>
    <t>-1326218483</t>
  </si>
  <si>
    <t>"100g/m2" (1507)*0,0001*1000</t>
  </si>
  <si>
    <t>1894312844</t>
  </si>
  <si>
    <t>"keře" 61+15</t>
  </si>
  <si>
    <t>1460592918</t>
  </si>
  <si>
    <t>"stromy" 14</t>
  </si>
  <si>
    <t>-1724458695</t>
  </si>
  <si>
    <t>-1495827208</t>
  </si>
  <si>
    <t>983884870</t>
  </si>
  <si>
    <t>-1484985012</t>
  </si>
  <si>
    <t>816665049</t>
  </si>
  <si>
    <t>692705725</t>
  </si>
  <si>
    <t>-6507909</t>
  </si>
  <si>
    <t>-931608723</t>
  </si>
  <si>
    <t>1026883445</t>
  </si>
  <si>
    <t>-1923219979</t>
  </si>
  <si>
    <t>-1628568904</t>
  </si>
  <si>
    <t>"slouží jako kotvení, ale i jako základ ochranného pláště soliterní dřeviny" 14</t>
  </si>
  <si>
    <t>1745443819</t>
  </si>
  <si>
    <t>3*14</t>
  </si>
  <si>
    <t>-1180799175</t>
  </si>
  <si>
    <t>"ochranná konstrukce opory soliterní dřeviny ze tří kůlů spojených příčkami dole i nahoře; včetně veškerého materiálu" 14</t>
  </si>
  <si>
    <t>1495635918</t>
  </si>
  <si>
    <t>"nátěr kmene proti korsní spále, včetně dodání přípravku" 14</t>
  </si>
  <si>
    <t>-2078525387</t>
  </si>
  <si>
    <t>"aplikace hydrogelu" ((76*30)+(14*80))/1000000</t>
  </si>
  <si>
    <t>-412858099</t>
  </si>
  <si>
    <t>"k dřevinám jednotlivě; stromy cca 80g/ks; keře 30g/ks" ((76*30)+(14*80))/1000000</t>
  </si>
  <si>
    <t>60641171</t>
  </si>
  <si>
    <t>(76*40+14*80)/1000000</t>
  </si>
  <si>
    <t>-1303967618</t>
  </si>
  <si>
    <t>"k dřevinám jednotlivě; stromy cca 80g/ks; keře 40g/ks" (14*80+76*40)/1000</t>
  </si>
  <si>
    <t>972918480</t>
  </si>
  <si>
    <t>"keře" 15+61</t>
  </si>
  <si>
    <t>1326358247</t>
  </si>
  <si>
    <t>600144426</t>
  </si>
  <si>
    <t>1811319382</t>
  </si>
  <si>
    <t>1263551904</t>
  </si>
  <si>
    <t>1238755014</t>
  </si>
  <si>
    <t>-1695921815</t>
  </si>
  <si>
    <t>-1288664641</t>
  </si>
  <si>
    <t>58</t>
  </si>
  <si>
    <t>0265115_D</t>
  </si>
  <si>
    <t>Evonymus europaea (brslen evropský); 40-60 cm; KK</t>
  </si>
  <si>
    <t>-540304609</t>
  </si>
  <si>
    <t>-1447190219</t>
  </si>
  <si>
    <t>59</t>
  </si>
  <si>
    <t>026515_dd</t>
  </si>
  <si>
    <t>Prunus fruticosa (třešeň křovitá); 40-60 cm; KK</t>
  </si>
  <si>
    <t>1871553347</t>
  </si>
  <si>
    <t>-176333093</t>
  </si>
  <si>
    <t>1209282414</t>
  </si>
  <si>
    <t>-819092084</t>
  </si>
  <si>
    <t>-1390778295</t>
  </si>
  <si>
    <t>57</t>
  </si>
  <si>
    <t>0265161_D</t>
  </si>
  <si>
    <t>1338917010</t>
  </si>
  <si>
    <t>-1955527643</t>
  </si>
  <si>
    <t>"Keře; včetně materiálu"(61)/100</t>
  </si>
  <si>
    <t>905091145</t>
  </si>
  <si>
    <t>"Keře; včetně materiálu"(15)/100</t>
  </si>
  <si>
    <t>160055455</t>
  </si>
  <si>
    <t>14+15+61</t>
  </si>
  <si>
    <t>1479750220</t>
  </si>
  <si>
    <t>(14+15+61)/10</t>
  </si>
  <si>
    <t>-952195660</t>
  </si>
  <si>
    <t>"stromy 30l a keře 5l (2x)" ((14)*0,03+(76)*0,005)*2</t>
  </si>
  <si>
    <t>-934122809</t>
  </si>
  <si>
    <t>-1400059399</t>
  </si>
  <si>
    <t>"+ 2km" 2*1,6</t>
  </si>
  <si>
    <t>14899068</t>
  </si>
  <si>
    <t>SO-02 - Pěstební péče IP8, IP 38, IP26, IP20 a IP17</t>
  </si>
  <si>
    <t>SO-021 - 1. rok pěstební péče</t>
  </si>
  <si>
    <t>184808211</t>
  </si>
  <si>
    <t>Ochrana sazenic proti škodám zvěří nátěrem nebo postřikem</t>
  </si>
  <si>
    <t>-262435791</t>
  </si>
  <si>
    <t>Ochrana sazenic proti škodám zvěří nátěrem nebo postřikem ochranným prostředkem</t>
  </si>
  <si>
    <t>https://podminky.urs.cz/item/CS_URS_2022_02/184808211</t>
  </si>
  <si>
    <t>"1x ročně" 8+23+12+192+19+30+15+61</t>
  </si>
  <si>
    <t>184851256</t>
  </si>
  <si>
    <t>Ruční ožínání sazenic celoplošné sklon do 1:5 střední viditelnost a v buřeně od 30 do 60 cm</t>
  </si>
  <si>
    <t>601530893</t>
  </si>
  <si>
    <t>Strojní ožínání sazenic celoplošné sklon do 1:5 při viditelnosti střední, výšky od 30 do 60 cm</t>
  </si>
  <si>
    <t>https://podminky.urs.cz/item/CS_URS_2022_02/184851256</t>
  </si>
  <si>
    <t>"kosení/ožínání plošných výsadeb (plocha pozemku) 2x ročně (mimo IP38)" (815+2739+606+901)*2*0,0001</t>
  </si>
  <si>
    <t>111151131</t>
  </si>
  <si>
    <t>Pokosení trávníku lučního pl do 1000 m2 s odvozem do 20 km v rovině a svahu do 1:5</t>
  </si>
  <si>
    <t>526450172</t>
  </si>
  <si>
    <t>Pokosení trávníku při souvislé ploše do 1000 m2 lučního v rovině nebo svahu do 1:5</t>
  </si>
  <si>
    <t>https://podminky.urs.cz/item/CS_URS_2022_02/111151131</t>
  </si>
  <si>
    <t>"okolí hřbitova - IP38, 6x ročně" 429*6</t>
  </si>
  <si>
    <t>184911111</t>
  </si>
  <si>
    <t>Znovuuvázání dřeviny ke kůlům</t>
  </si>
  <si>
    <t>1070503971</t>
  </si>
  <si>
    <t>Znovuuvázání dřeviny jedním úvazkem ke stávajícímu kůlu</t>
  </si>
  <si>
    <t>https://podminky.urs.cz/item/CS_URS_2022_02/184911111</t>
  </si>
  <si>
    <t>"1x ročně; včetně kontroly kotvení" 11+34+14</t>
  </si>
  <si>
    <t>185804214</t>
  </si>
  <si>
    <t>Vypletí záhonu dřevin ve skupinách s naložením a odvozem odpadu do 20 km v rovině a svahu do 1:5</t>
  </si>
  <si>
    <t>1684809457</t>
  </si>
  <si>
    <t>Vypletí v rovině nebo na svahu do 1:5 dřevin ve skupinách</t>
  </si>
  <si>
    <t>https://podminky.urs.cz/item/CS_URS_2022_02/185804214</t>
  </si>
  <si>
    <t>"mulčovaná plocha" 42+200+83+90</t>
  </si>
  <si>
    <t>1879141098</t>
  </si>
  <si>
    <t>"stromy 30l a keře 5l (10x)" ((11+34+14)*0,03+(31+204+49+76)*0,005)*10</t>
  </si>
  <si>
    <t>-1252847463</t>
  </si>
  <si>
    <t>-889221240</t>
  </si>
  <si>
    <t>"+ 2km" 2*35,7</t>
  </si>
  <si>
    <t>SO-022 - 2. rok pěstební péče</t>
  </si>
  <si>
    <t>-1091059476</t>
  </si>
  <si>
    <t>810719794</t>
  </si>
  <si>
    <t>-1041775135</t>
  </si>
  <si>
    <t>-2064157020</t>
  </si>
  <si>
    <t>1228305564</t>
  </si>
  <si>
    <t>"stromy 30l a keře 5l (6x)" ((11+34+14)*0,03+(31+204+49+76)*0,005)*6</t>
  </si>
  <si>
    <t>-637266837</t>
  </si>
  <si>
    <t>-685555495</t>
  </si>
  <si>
    <t>"+ 2km" 2*21,42</t>
  </si>
  <si>
    <t>SO-023 - 3. rok pěstební péče</t>
  </si>
  <si>
    <t>863547550</t>
  </si>
  <si>
    <t>2020923890</t>
  </si>
  <si>
    <t>1629393688</t>
  </si>
  <si>
    <t>-829455498</t>
  </si>
  <si>
    <t>-828089702</t>
  </si>
  <si>
    <t>"stromy 30l a keře 5l (2x)" ((11+34+14)*0,03+(31+204+49+76)*0,005)*2</t>
  </si>
  <si>
    <t>1420108809</t>
  </si>
  <si>
    <t>409647103</t>
  </si>
  <si>
    <t>"+ 2km" 2*7,14</t>
  </si>
  <si>
    <t>184806111</t>
  </si>
  <si>
    <t>Řez stromů netrnitých průklestem D koruny do 2 m</t>
  </si>
  <si>
    <t>566163760</t>
  </si>
  <si>
    <t>Řez stromů, keřů nebo růží průklestem stromů netrnitých, o průměru koruny do 2 m</t>
  </si>
  <si>
    <t>https://podminky.urs.cz/item/CS_URS_2022_02/184806111</t>
  </si>
  <si>
    <t>"stromy podle potřeby" 11+34+14</t>
  </si>
  <si>
    <t xml:space="preserve">VRN - Vedlejší rozpočtové náklady  IP8, IP 38, IP26, IP20 a IP17</t>
  </si>
  <si>
    <t>011002000</t>
  </si>
  <si>
    <t>Průzkumné práce</t>
  </si>
  <si>
    <t>soubor</t>
  </si>
  <si>
    <t>1024</t>
  </si>
  <si>
    <t>-625417773</t>
  </si>
  <si>
    <t>https://podminky.urs.cz/item/CS_URS_2022_02/011002000</t>
  </si>
  <si>
    <t>"Náklady na přezkoumání podkladů objednatele o stavu inženýrských sítí"</t>
  </si>
  <si>
    <t>"na staveništi nebo dotčených stavbou i mimo území staveniště, kontrola"</t>
  </si>
  <si>
    <t>"a vytyčení jejich skutečné trasy a provedení ochranných opatření pro"</t>
  </si>
  <si>
    <t>"zabezpečení stávajících inženýrských sítí(např. chráničky, panely apod.)" 1</t>
  </si>
  <si>
    <t>01210300_D1</t>
  </si>
  <si>
    <t>Geodetické práce před výstavbou</t>
  </si>
  <si>
    <t>-626880122</t>
  </si>
  <si>
    <t>"Vytyčení pozemku a výsadeb; vytyčení inž. sítí - vodovod u IP38" 1</t>
  </si>
  <si>
    <t>091504000</t>
  </si>
  <si>
    <t>Náklady související s publikační činností</t>
  </si>
  <si>
    <t>1835014678</t>
  </si>
  <si>
    <t>https://podminky.urs.cz/item/CS_URS_2022_02/091504000</t>
  </si>
  <si>
    <t>"informační cedule (způsob financování) dle zadání"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</si>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</sst>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03212" TargetMode="External" /><Relationship Id="rId2" Type="http://schemas.openxmlformats.org/officeDocument/2006/relationships/hyperlink" Target="https://podminky.urs.cz/item/CS_URS_2022_02/184853511" TargetMode="External" /><Relationship Id="rId3" Type="http://schemas.openxmlformats.org/officeDocument/2006/relationships/hyperlink" Target="https://podminky.urs.cz/item/CS_URS_2022_02/183403112" TargetMode="External" /><Relationship Id="rId4" Type="http://schemas.openxmlformats.org/officeDocument/2006/relationships/hyperlink" Target="https://podminky.urs.cz/item/CS_URS_2022_02/183403151" TargetMode="External" /><Relationship Id="rId5" Type="http://schemas.openxmlformats.org/officeDocument/2006/relationships/hyperlink" Target="https://podminky.urs.cz/item/CS_URS_2022_02/183403152" TargetMode="External" /><Relationship Id="rId6" Type="http://schemas.openxmlformats.org/officeDocument/2006/relationships/hyperlink" Target="https://podminky.urs.cz/item/CS_URS_2022_02/181451121" TargetMode="External" /><Relationship Id="rId7" Type="http://schemas.openxmlformats.org/officeDocument/2006/relationships/hyperlink" Target="https://podminky.urs.cz/item/CS_URS_2022_02/111151231" TargetMode="External" /><Relationship Id="rId8" Type="http://schemas.openxmlformats.org/officeDocument/2006/relationships/hyperlink" Target="https://podminky.urs.cz/item/CS_URS_2022_02/185802113" TargetMode="External" /><Relationship Id="rId9" Type="http://schemas.openxmlformats.org/officeDocument/2006/relationships/hyperlink" Target="https://podminky.urs.cz/item/CS_URS_2022_02/183101113" TargetMode="External" /><Relationship Id="rId10" Type="http://schemas.openxmlformats.org/officeDocument/2006/relationships/hyperlink" Target="https://podminky.urs.cz/item/CS_URS_2022_02/183101114" TargetMode="External" /><Relationship Id="rId11" Type="http://schemas.openxmlformats.org/officeDocument/2006/relationships/hyperlink" Target="https://podminky.urs.cz/item/CS_URS_2022_02/184102113" TargetMode="External" /><Relationship Id="rId12" Type="http://schemas.openxmlformats.org/officeDocument/2006/relationships/hyperlink" Target="https://podminky.urs.cz/item/CS_URS_2022_02/184215133" TargetMode="External" /><Relationship Id="rId13" Type="http://schemas.openxmlformats.org/officeDocument/2006/relationships/hyperlink" Target="https://podminky.urs.cz/item/CS_URS_2022_02/184801121" TargetMode="External" /><Relationship Id="rId14" Type="http://schemas.openxmlformats.org/officeDocument/2006/relationships/hyperlink" Target="https://podminky.urs.cz/item/CS_URS_2022_02/185802114_D" TargetMode="External" /><Relationship Id="rId15" Type="http://schemas.openxmlformats.org/officeDocument/2006/relationships/hyperlink" Target="https://podminky.urs.cz/item/CS_URS_2022_02/185802114" TargetMode="External" /><Relationship Id="rId16" Type="http://schemas.openxmlformats.org/officeDocument/2006/relationships/hyperlink" Target="https://podminky.urs.cz/item/CS_URS_2022_02/184102110" TargetMode="External" /><Relationship Id="rId17" Type="http://schemas.openxmlformats.org/officeDocument/2006/relationships/hyperlink" Target="https://podminky.urs.cz/item/CS_URS_2022_02/184813133" TargetMode="External" /><Relationship Id="rId18" Type="http://schemas.openxmlformats.org/officeDocument/2006/relationships/hyperlink" Target="https://podminky.urs.cz/item/CS_URS_2022_02/184813134" TargetMode="External" /><Relationship Id="rId19" Type="http://schemas.openxmlformats.org/officeDocument/2006/relationships/hyperlink" Target="https://podminky.urs.cz/item/CS_URS_2022_02/184911421" TargetMode="External" /><Relationship Id="rId20" Type="http://schemas.openxmlformats.org/officeDocument/2006/relationships/hyperlink" Target="https://podminky.urs.cz/item/CS_URS_2022_02/185804312" TargetMode="External" /><Relationship Id="rId21" Type="http://schemas.openxmlformats.org/officeDocument/2006/relationships/hyperlink" Target="https://podminky.urs.cz/item/CS_URS_2022_02/185851121" TargetMode="External" /><Relationship Id="rId22" Type="http://schemas.openxmlformats.org/officeDocument/2006/relationships/hyperlink" Target="https://podminky.urs.cz/item/CS_URS_2022_02/185851129" TargetMode="External" /><Relationship Id="rId23" Type="http://schemas.openxmlformats.org/officeDocument/2006/relationships/hyperlink" Target="https://podminky.urs.cz/item/CS_URS_2022_02/998231311" TargetMode="External" /><Relationship Id="rId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03202" TargetMode="External" /><Relationship Id="rId2" Type="http://schemas.openxmlformats.org/officeDocument/2006/relationships/hyperlink" Target="https://podminky.urs.cz/item/CS_URS_2022_02/183403112" TargetMode="External" /><Relationship Id="rId3" Type="http://schemas.openxmlformats.org/officeDocument/2006/relationships/hyperlink" Target="https://podminky.urs.cz/item/CS_URS_2022_02/183403113" TargetMode="External" /><Relationship Id="rId4" Type="http://schemas.openxmlformats.org/officeDocument/2006/relationships/hyperlink" Target="https://podminky.urs.cz/item/CS_URS_2022_02/183403153" TargetMode="External" /><Relationship Id="rId5" Type="http://schemas.openxmlformats.org/officeDocument/2006/relationships/hyperlink" Target="https://podminky.urs.cz/item/CS_URS_2022_02/185802113" TargetMode="External" /><Relationship Id="rId6" Type="http://schemas.openxmlformats.org/officeDocument/2006/relationships/hyperlink" Target="https://podminky.urs.cz/item/CS_URS_2022_02/183101113" TargetMode="External" /><Relationship Id="rId7" Type="http://schemas.openxmlformats.org/officeDocument/2006/relationships/hyperlink" Target="https://podminky.urs.cz/item/CS_URS_2022_02/185802114" TargetMode="External" /><Relationship Id="rId8" Type="http://schemas.openxmlformats.org/officeDocument/2006/relationships/hyperlink" Target="https://podminky.urs.cz/item/CS_URS_2022_02/184102110" TargetMode="External" /><Relationship Id="rId9" Type="http://schemas.openxmlformats.org/officeDocument/2006/relationships/hyperlink" Target="https://podminky.urs.cz/item/CS_URS_2022_02/184813133" TargetMode="External" /><Relationship Id="rId10" Type="http://schemas.openxmlformats.org/officeDocument/2006/relationships/hyperlink" Target="https://podminky.urs.cz/item/CS_URS_2022_02/184813134" TargetMode="External" /><Relationship Id="rId11" Type="http://schemas.openxmlformats.org/officeDocument/2006/relationships/hyperlink" Target="https://podminky.urs.cz/item/CS_URS_2022_02/184911421" TargetMode="External" /><Relationship Id="rId12" Type="http://schemas.openxmlformats.org/officeDocument/2006/relationships/hyperlink" Target="https://podminky.urs.cz/item/CS_URS_2022_02/185804312" TargetMode="External" /><Relationship Id="rId13" Type="http://schemas.openxmlformats.org/officeDocument/2006/relationships/hyperlink" Target="https://podminky.urs.cz/item/CS_URS_2022_02/185851121" TargetMode="External" /><Relationship Id="rId14" Type="http://schemas.openxmlformats.org/officeDocument/2006/relationships/hyperlink" Target="https://podminky.urs.cz/item/CS_URS_2022_02/185851129" TargetMode="External" /><Relationship Id="rId15" Type="http://schemas.openxmlformats.org/officeDocument/2006/relationships/hyperlink" Target="https://podminky.urs.cz/item/CS_URS_2022_02/998231311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03212" TargetMode="External" /><Relationship Id="rId2" Type="http://schemas.openxmlformats.org/officeDocument/2006/relationships/hyperlink" Target="https://podminky.urs.cz/item/CS_URS_2022_02/184853511" TargetMode="External" /><Relationship Id="rId3" Type="http://schemas.openxmlformats.org/officeDocument/2006/relationships/hyperlink" Target="https://podminky.urs.cz/item/CS_URS_2022_02/183403112" TargetMode="External" /><Relationship Id="rId4" Type="http://schemas.openxmlformats.org/officeDocument/2006/relationships/hyperlink" Target="https://podminky.urs.cz/item/CS_URS_2022_02/183403151" TargetMode="External" /><Relationship Id="rId5" Type="http://schemas.openxmlformats.org/officeDocument/2006/relationships/hyperlink" Target="https://podminky.urs.cz/item/CS_URS_2022_02/183403152" TargetMode="External" /><Relationship Id="rId6" Type="http://schemas.openxmlformats.org/officeDocument/2006/relationships/hyperlink" Target="https://podminky.urs.cz/item/CS_URS_2022_02/181451121" TargetMode="External" /><Relationship Id="rId7" Type="http://schemas.openxmlformats.org/officeDocument/2006/relationships/hyperlink" Target="https://podminky.urs.cz/item/CS_URS_2022_02/111151231" TargetMode="External" /><Relationship Id="rId8" Type="http://schemas.openxmlformats.org/officeDocument/2006/relationships/hyperlink" Target="https://podminky.urs.cz/item/CS_URS_2022_02/185802113" TargetMode="External" /><Relationship Id="rId9" Type="http://schemas.openxmlformats.org/officeDocument/2006/relationships/hyperlink" Target="https://podminky.urs.cz/item/CS_URS_2022_02/183101113" TargetMode="External" /><Relationship Id="rId10" Type="http://schemas.openxmlformats.org/officeDocument/2006/relationships/hyperlink" Target="https://podminky.urs.cz/item/CS_URS_2022_02/183101114" TargetMode="External" /><Relationship Id="rId11" Type="http://schemas.openxmlformats.org/officeDocument/2006/relationships/hyperlink" Target="https://podminky.urs.cz/item/CS_URS_2022_02/184102113" TargetMode="External" /><Relationship Id="rId12" Type="http://schemas.openxmlformats.org/officeDocument/2006/relationships/hyperlink" Target="https://podminky.urs.cz/item/CS_URS_2022_02/184215133" TargetMode="External" /><Relationship Id="rId13" Type="http://schemas.openxmlformats.org/officeDocument/2006/relationships/hyperlink" Target="https://podminky.urs.cz/item/CS_URS_2022_02/184801121" TargetMode="External" /><Relationship Id="rId14" Type="http://schemas.openxmlformats.org/officeDocument/2006/relationships/hyperlink" Target="https://podminky.urs.cz/item/CS_URS_2022_02/185802114" TargetMode="External" /><Relationship Id="rId15" Type="http://schemas.openxmlformats.org/officeDocument/2006/relationships/hyperlink" Target="https://podminky.urs.cz/item/CS_URS_2022_02/184102110" TargetMode="External" /><Relationship Id="rId16" Type="http://schemas.openxmlformats.org/officeDocument/2006/relationships/hyperlink" Target="https://podminky.urs.cz/item/CS_URS_2022_02/184813133" TargetMode="External" /><Relationship Id="rId17" Type="http://schemas.openxmlformats.org/officeDocument/2006/relationships/hyperlink" Target="https://podminky.urs.cz/item/CS_URS_2022_02/184813134" TargetMode="External" /><Relationship Id="rId18" Type="http://schemas.openxmlformats.org/officeDocument/2006/relationships/hyperlink" Target="https://podminky.urs.cz/item/CS_URS_2022_02/184911421" TargetMode="External" /><Relationship Id="rId19" Type="http://schemas.openxmlformats.org/officeDocument/2006/relationships/hyperlink" Target="https://podminky.urs.cz/item/CS_URS_2022_02/185804312" TargetMode="External" /><Relationship Id="rId20" Type="http://schemas.openxmlformats.org/officeDocument/2006/relationships/hyperlink" Target="https://podminky.urs.cz/item/CS_URS_2022_02/185851121" TargetMode="External" /><Relationship Id="rId21" Type="http://schemas.openxmlformats.org/officeDocument/2006/relationships/hyperlink" Target="https://podminky.urs.cz/item/CS_URS_2022_02/185851129" TargetMode="External" /><Relationship Id="rId22" Type="http://schemas.openxmlformats.org/officeDocument/2006/relationships/hyperlink" Target="https://podminky.urs.cz/item/CS_URS_2022_02/998231311" TargetMode="External" /><Relationship Id="rId2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03212" TargetMode="External" /><Relationship Id="rId2" Type="http://schemas.openxmlformats.org/officeDocument/2006/relationships/hyperlink" Target="https://podminky.urs.cz/item/CS_URS_2022_02/184853511" TargetMode="External" /><Relationship Id="rId3" Type="http://schemas.openxmlformats.org/officeDocument/2006/relationships/hyperlink" Target="https://podminky.urs.cz/item/CS_URS_2022_02/183403112" TargetMode="External" /><Relationship Id="rId4" Type="http://schemas.openxmlformats.org/officeDocument/2006/relationships/hyperlink" Target="https://podminky.urs.cz/item/CS_URS_2022_02/183403151" TargetMode="External" /><Relationship Id="rId5" Type="http://schemas.openxmlformats.org/officeDocument/2006/relationships/hyperlink" Target="https://podminky.urs.cz/item/CS_URS_2022_02/183403152" TargetMode="External" /><Relationship Id="rId6" Type="http://schemas.openxmlformats.org/officeDocument/2006/relationships/hyperlink" Target="https://podminky.urs.cz/item/CS_URS_2022_02/181451121" TargetMode="External" /><Relationship Id="rId7" Type="http://schemas.openxmlformats.org/officeDocument/2006/relationships/hyperlink" Target="https://podminky.urs.cz/item/CS_URS_2022_02/111151231" TargetMode="External" /><Relationship Id="rId8" Type="http://schemas.openxmlformats.org/officeDocument/2006/relationships/hyperlink" Target="https://podminky.urs.cz/item/CS_URS_2022_02/185802113" TargetMode="External" /><Relationship Id="rId9" Type="http://schemas.openxmlformats.org/officeDocument/2006/relationships/hyperlink" Target="https://podminky.urs.cz/item/CS_URS_2022_02/183101113" TargetMode="External" /><Relationship Id="rId10" Type="http://schemas.openxmlformats.org/officeDocument/2006/relationships/hyperlink" Target="https://podminky.urs.cz/item/CS_URS_2022_02/183101114" TargetMode="External" /><Relationship Id="rId11" Type="http://schemas.openxmlformats.org/officeDocument/2006/relationships/hyperlink" Target="https://podminky.urs.cz/item/CS_URS_2022_02/184102113" TargetMode="External" /><Relationship Id="rId12" Type="http://schemas.openxmlformats.org/officeDocument/2006/relationships/hyperlink" Target="https://podminky.urs.cz/item/CS_URS_2022_02/184215133" TargetMode="External" /><Relationship Id="rId13" Type="http://schemas.openxmlformats.org/officeDocument/2006/relationships/hyperlink" Target="https://podminky.urs.cz/item/CS_URS_2022_02/184801121" TargetMode="External" /><Relationship Id="rId14" Type="http://schemas.openxmlformats.org/officeDocument/2006/relationships/hyperlink" Target="https://podminky.urs.cz/item/CS_URS_2022_02/185802114" TargetMode="External" /><Relationship Id="rId15" Type="http://schemas.openxmlformats.org/officeDocument/2006/relationships/hyperlink" Target="https://podminky.urs.cz/item/CS_URS_2022_02/184102110" TargetMode="External" /><Relationship Id="rId16" Type="http://schemas.openxmlformats.org/officeDocument/2006/relationships/hyperlink" Target="https://podminky.urs.cz/item/CS_URS_2022_02/184813133" TargetMode="External" /><Relationship Id="rId17" Type="http://schemas.openxmlformats.org/officeDocument/2006/relationships/hyperlink" Target="https://podminky.urs.cz/item/CS_URS_2022_02/184813134" TargetMode="External" /><Relationship Id="rId18" Type="http://schemas.openxmlformats.org/officeDocument/2006/relationships/hyperlink" Target="https://podminky.urs.cz/item/CS_URS_2022_02/184911421" TargetMode="External" /><Relationship Id="rId19" Type="http://schemas.openxmlformats.org/officeDocument/2006/relationships/hyperlink" Target="https://podminky.urs.cz/item/CS_URS_2022_02/185804312" TargetMode="External" /><Relationship Id="rId20" Type="http://schemas.openxmlformats.org/officeDocument/2006/relationships/hyperlink" Target="https://podminky.urs.cz/item/CS_URS_2022_02/185851121" TargetMode="External" /><Relationship Id="rId21" Type="http://schemas.openxmlformats.org/officeDocument/2006/relationships/hyperlink" Target="https://podminky.urs.cz/item/CS_URS_2022_02/185851129" TargetMode="External" /><Relationship Id="rId22" Type="http://schemas.openxmlformats.org/officeDocument/2006/relationships/hyperlink" Target="https://podminky.urs.cz/item/CS_URS_2022_02/998231311" TargetMode="External" /><Relationship Id="rId2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08211" TargetMode="External" /><Relationship Id="rId2" Type="http://schemas.openxmlformats.org/officeDocument/2006/relationships/hyperlink" Target="https://podminky.urs.cz/item/CS_URS_2022_02/184851256" TargetMode="External" /><Relationship Id="rId3" Type="http://schemas.openxmlformats.org/officeDocument/2006/relationships/hyperlink" Target="https://podminky.urs.cz/item/CS_URS_2022_02/111151131" TargetMode="External" /><Relationship Id="rId4" Type="http://schemas.openxmlformats.org/officeDocument/2006/relationships/hyperlink" Target="https://podminky.urs.cz/item/CS_URS_2022_02/184911111" TargetMode="External" /><Relationship Id="rId5" Type="http://schemas.openxmlformats.org/officeDocument/2006/relationships/hyperlink" Target="https://podminky.urs.cz/item/CS_URS_2022_02/185804214" TargetMode="External" /><Relationship Id="rId6" Type="http://schemas.openxmlformats.org/officeDocument/2006/relationships/hyperlink" Target="https://podminky.urs.cz/item/CS_URS_2022_02/185804312" TargetMode="External" /><Relationship Id="rId7" Type="http://schemas.openxmlformats.org/officeDocument/2006/relationships/hyperlink" Target="https://podminky.urs.cz/item/CS_URS_2022_02/185851121" TargetMode="External" /><Relationship Id="rId8" Type="http://schemas.openxmlformats.org/officeDocument/2006/relationships/hyperlink" Target="https://podminky.urs.cz/item/CS_URS_2022_02/185851129" TargetMode="External" /><Relationship Id="rId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08211" TargetMode="External" /><Relationship Id="rId2" Type="http://schemas.openxmlformats.org/officeDocument/2006/relationships/hyperlink" Target="https://podminky.urs.cz/item/CS_URS_2022_02/184851256" TargetMode="External" /><Relationship Id="rId3" Type="http://schemas.openxmlformats.org/officeDocument/2006/relationships/hyperlink" Target="https://podminky.urs.cz/item/CS_URS_2022_02/111151131" TargetMode="External" /><Relationship Id="rId4" Type="http://schemas.openxmlformats.org/officeDocument/2006/relationships/hyperlink" Target="https://podminky.urs.cz/item/CS_URS_2022_02/184911111" TargetMode="External" /><Relationship Id="rId5" Type="http://schemas.openxmlformats.org/officeDocument/2006/relationships/hyperlink" Target="https://podminky.urs.cz/item/CS_URS_2022_02/185804312" TargetMode="External" /><Relationship Id="rId6" Type="http://schemas.openxmlformats.org/officeDocument/2006/relationships/hyperlink" Target="https://podminky.urs.cz/item/CS_URS_2022_02/185851121" TargetMode="External" /><Relationship Id="rId7" Type="http://schemas.openxmlformats.org/officeDocument/2006/relationships/hyperlink" Target="https://podminky.urs.cz/item/CS_URS_2022_02/185851129" TargetMode="External" /><Relationship Id="rId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08211" TargetMode="External" /><Relationship Id="rId2" Type="http://schemas.openxmlformats.org/officeDocument/2006/relationships/hyperlink" Target="https://podminky.urs.cz/item/CS_URS_2022_02/184851256" TargetMode="External" /><Relationship Id="rId3" Type="http://schemas.openxmlformats.org/officeDocument/2006/relationships/hyperlink" Target="https://podminky.urs.cz/item/CS_URS_2022_02/111151131" TargetMode="External" /><Relationship Id="rId4" Type="http://schemas.openxmlformats.org/officeDocument/2006/relationships/hyperlink" Target="https://podminky.urs.cz/item/CS_URS_2022_02/184911111" TargetMode="External" /><Relationship Id="rId5" Type="http://schemas.openxmlformats.org/officeDocument/2006/relationships/hyperlink" Target="https://podminky.urs.cz/item/CS_URS_2022_02/185804312" TargetMode="External" /><Relationship Id="rId6" Type="http://schemas.openxmlformats.org/officeDocument/2006/relationships/hyperlink" Target="https://podminky.urs.cz/item/CS_URS_2022_02/185851121" TargetMode="External" /><Relationship Id="rId7" Type="http://schemas.openxmlformats.org/officeDocument/2006/relationships/hyperlink" Target="https://podminky.urs.cz/item/CS_URS_2022_02/185851129" TargetMode="External" /><Relationship Id="rId8" Type="http://schemas.openxmlformats.org/officeDocument/2006/relationships/hyperlink" Target="https://podminky.urs.cz/item/CS_URS_2022_02/184806111" TargetMode="External" /><Relationship Id="rId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002000" TargetMode="External" /><Relationship Id="rId2" Type="http://schemas.openxmlformats.org/officeDocument/2006/relationships/hyperlink" Target="https://podminky.urs.cz/item/CS_URS_2022_02/091504000" TargetMode="External" /><Relationship Id="rId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30</v>
      </c>
      <c r="AL11" s="20"/>
      <c r="AM11" s="20"/>
      <c r="AN11" s="25" t="s">
        <v>31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33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33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30</v>
      </c>
      <c r="AL14" s="20"/>
      <c r="AM14" s="20"/>
      <c r="AN14" s="32" t="s">
        <v>33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35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30</v>
      </c>
      <c r="AL17" s="20"/>
      <c r="AM17" s="20"/>
      <c r="AN17" s="25" t="s">
        <v>31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31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30</v>
      </c>
      <c r="AL20" s="20"/>
      <c r="AM20" s="20"/>
      <c r="AN20" s="25" t="s">
        <v>31</v>
      </c>
      <c r="AO20" s="20"/>
      <c r="AP20" s="20"/>
      <c r="AQ20" s="20"/>
      <c r="AR20" s="18"/>
      <c r="BE20" s="29"/>
      <c r="BS20" s="15" t="s">
        <v>37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45</v>
      </c>
      <c r="E29" s="45"/>
      <c r="F29" s="30" t="s">
        <v>46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47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48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49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50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52</v>
      </c>
      <c r="U35" s="52"/>
      <c r="V35" s="52"/>
      <c r="W35" s="52"/>
      <c r="X35" s="54" t="s">
        <v>53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117-3283-22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Realizace interakčních prvků IP8, IP17, IP20B, IP26, IÚ 38 v k.ú. Němčičky u Hustopečí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Němčičky u Hustopečí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18. 10. 2022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ČR-Státní pozemkový úřad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34</v>
      </c>
      <c r="AJ49" s="38"/>
      <c r="AK49" s="38"/>
      <c r="AL49" s="38"/>
      <c r="AM49" s="71" t="str">
        <f>IF(E17="","",E17)</f>
        <v>AGROPROJEKT PSO s.r.o.</v>
      </c>
      <c r="AN49" s="62"/>
      <c r="AO49" s="62"/>
      <c r="AP49" s="62"/>
      <c r="AQ49" s="38"/>
      <c r="AR49" s="42"/>
      <c r="AS49" s="72" t="s">
        <v>55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32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>AGROPROJEKT PSO s.r.o.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56</v>
      </c>
      <c r="D52" s="85"/>
      <c r="E52" s="85"/>
      <c r="F52" s="85"/>
      <c r="G52" s="85"/>
      <c r="H52" s="86"/>
      <c r="I52" s="87" t="s">
        <v>57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58</v>
      </c>
      <c r="AH52" s="85"/>
      <c r="AI52" s="85"/>
      <c r="AJ52" s="85"/>
      <c r="AK52" s="85"/>
      <c r="AL52" s="85"/>
      <c r="AM52" s="85"/>
      <c r="AN52" s="87" t="s">
        <v>59</v>
      </c>
      <c r="AO52" s="85"/>
      <c r="AP52" s="85"/>
      <c r="AQ52" s="89" t="s">
        <v>60</v>
      </c>
      <c r="AR52" s="42"/>
      <c r="AS52" s="90" t="s">
        <v>61</v>
      </c>
      <c r="AT52" s="91" t="s">
        <v>62</v>
      </c>
      <c r="AU52" s="91" t="s">
        <v>63</v>
      </c>
      <c r="AV52" s="91" t="s">
        <v>64</v>
      </c>
      <c r="AW52" s="91" t="s">
        <v>65</v>
      </c>
      <c r="AX52" s="91" t="s">
        <v>66</v>
      </c>
      <c r="AY52" s="91" t="s">
        <v>67</v>
      </c>
      <c r="AZ52" s="91" t="s">
        <v>68</v>
      </c>
      <c r="BA52" s="91" t="s">
        <v>69</v>
      </c>
      <c r="BB52" s="91" t="s">
        <v>70</v>
      </c>
      <c r="BC52" s="91" t="s">
        <v>71</v>
      </c>
      <c r="BD52" s="92" t="s">
        <v>72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ROUND(AG55+AG60+AG64,2)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31</v>
      </c>
      <c r="AR54" s="102"/>
      <c r="AS54" s="103">
        <f>ROUND(AS55+AS60+AS64,2)</f>
        <v>0</v>
      </c>
      <c r="AT54" s="104">
        <f>ROUND(SUM(AV54:AW54),2)</f>
        <v>0</v>
      </c>
      <c r="AU54" s="105">
        <f>ROUND(AU55+AU60+AU64,5)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ROUND(AZ55+AZ60+AZ64,2)</f>
        <v>0</v>
      </c>
      <c r="BA54" s="104">
        <f>ROUND(BA55+BA60+BA64,2)</f>
        <v>0</v>
      </c>
      <c r="BB54" s="104">
        <f>ROUND(BB55+BB60+BB64,2)</f>
        <v>0</v>
      </c>
      <c r="BC54" s="104">
        <f>ROUND(BC55+BC60+BC64,2)</f>
        <v>0</v>
      </c>
      <c r="BD54" s="106">
        <f>ROUND(BD55+BD60+BD64,2)</f>
        <v>0</v>
      </c>
      <c r="BE54" s="6"/>
      <c r="BS54" s="107" t="s">
        <v>74</v>
      </c>
      <c r="BT54" s="107" t="s">
        <v>75</v>
      </c>
      <c r="BU54" s="108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24.75" customHeight="1">
      <c r="A55" s="7"/>
      <c r="B55" s="109"/>
      <c r="C55" s="110"/>
      <c r="D55" s="111" t="s">
        <v>79</v>
      </c>
      <c r="E55" s="111"/>
      <c r="F55" s="111"/>
      <c r="G55" s="111"/>
      <c r="H55" s="111"/>
      <c r="I55" s="112"/>
      <c r="J55" s="111" t="s">
        <v>80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ROUND(SUM(AG56:AG59),2)</f>
        <v>0</v>
      </c>
      <c r="AH55" s="112"/>
      <c r="AI55" s="112"/>
      <c r="AJ55" s="112"/>
      <c r="AK55" s="112"/>
      <c r="AL55" s="112"/>
      <c r="AM55" s="112"/>
      <c r="AN55" s="114">
        <f>SUM(AG55,AT55)</f>
        <v>0</v>
      </c>
      <c r="AO55" s="112"/>
      <c r="AP55" s="112"/>
      <c r="AQ55" s="115" t="s">
        <v>81</v>
      </c>
      <c r="AR55" s="116"/>
      <c r="AS55" s="117">
        <f>ROUND(SUM(AS56:AS59),2)</f>
        <v>0</v>
      </c>
      <c r="AT55" s="118">
        <f>ROUND(SUM(AV55:AW55),2)</f>
        <v>0</v>
      </c>
      <c r="AU55" s="119">
        <f>ROUND(SUM(AU56:AU59),5)</f>
        <v>0</v>
      </c>
      <c r="AV55" s="118">
        <f>ROUND(AZ55*L29,2)</f>
        <v>0</v>
      </c>
      <c r="AW55" s="118">
        <f>ROUND(BA55*L30,2)</f>
        <v>0</v>
      </c>
      <c r="AX55" s="118">
        <f>ROUND(BB55*L29,2)</f>
        <v>0</v>
      </c>
      <c r="AY55" s="118">
        <f>ROUND(BC55*L30,2)</f>
        <v>0</v>
      </c>
      <c r="AZ55" s="118">
        <f>ROUND(SUM(AZ56:AZ59),2)</f>
        <v>0</v>
      </c>
      <c r="BA55" s="118">
        <f>ROUND(SUM(BA56:BA59),2)</f>
        <v>0</v>
      </c>
      <c r="BB55" s="118">
        <f>ROUND(SUM(BB56:BB59),2)</f>
        <v>0</v>
      </c>
      <c r="BC55" s="118">
        <f>ROUND(SUM(BC56:BC59),2)</f>
        <v>0</v>
      </c>
      <c r="BD55" s="120">
        <f>ROUND(SUM(BD56:BD59),2)</f>
        <v>0</v>
      </c>
      <c r="BE55" s="7"/>
      <c r="BS55" s="121" t="s">
        <v>74</v>
      </c>
      <c r="BT55" s="121" t="s">
        <v>82</v>
      </c>
      <c r="BU55" s="121" t="s">
        <v>76</v>
      </c>
      <c r="BV55" s="121" t="s">
        <v>77</v>
      </c>
      <c r="BW55" s="121" t="s">
        <v>83</v>
      </c>
      <c r="BX55" s="121" t="s">
        <v>5</v>
      </c>
      <c r="CL55" s="121" t="s">
        <v>19</v>
      </c>
      <c r="CM55" s="121" t="s">
        <v>84</v>
      </c>
    </row>
    <row r="56" s="4" customFormat="1" ht="16.5" customHeight="1">
      <c r="A56" s="122" t="s">
        <v>85</v>
      </c>
      <c r="B56" s="61"/>
      <c r="C56" s="123"/>
      <c r="D56" s="123"/>
      <c r="E56" s="124" t="s">
        <v>86</v>
      </c>
      <c r="F56" s="124"/>
      <c r="G56" s="124"/>
      <c r="H56" s="124"/>
      <c r="I56" s="124"/>
      <c r="J56" s="123"/>
      <c r="K56" s="124" t="s">
        <v>87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'SO-011 - Interakční prvek...'!J32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88</v>
      </c>
      <c r="AR56" s="63"/>
      <c r="AS56" s="127">
        <v>0</v>
      </c>
      <c r="AT56" s="128">
        <f>ROUND(SUM(AV56:AW56),2)</f>
        <v>0</v>
      </c>
      <c r="AU56" s="129">
        <f>'SO-011 - Interakční prvek...'!P85</f>
        <v>0</v>
      </c>
      <c r="AV56" s="128">
        <f>'SO-011 - Interakční prvek...'!J35</f>
        <v>0</v>
      </c>
      <c r="AW56" s="128">
        <f>'SO-011 - Interakční prvek...'!J36</f>
        <v>0</v>
      </c>
      <c r="AX56" s="128">
        <f>'SO-011 - Interakční prvek...'!J37</f>
        <v>0</v>
      </c>
      <c r="AY56" s="128">
        <f>'SO-011 - Interakční prvek...'!J38</f>
        <v>0</v>
      </c>
      <c r="AZ56" s="128">
        <f>'SO-011 - Interakční prvek...'!F35</f>
        <v>0</v>
      </c>
      <c r="BA56" s="128">
        <f>'SO-011 - Interakční prvek...'!F36</f>
        <v>0</v>
      </c>
      <c r="BB56" s="128">
        <f>'SO-011 - Interakční prvek...'!F37</f>
        <v>0</v>
      </c>
      <c r="BC56" s="128">
        <f>'SO-011 - Interakční prvek...'!F38</f>
        <v>0</v>
      </c>
      <c r="BD56" s="130">
        <f>'SO-011 - Interakční prvek...'!F39</f>
        <v>0</v>
      </c>
      <c r="BE56" s="4"/>
      <c r="BT56" s="131" t="s">
        <v>84</v>
      </c>
      <c r="BV56" s="131" t="s">
        <v>77</v>
      </c>
      <c r="BW56" s="131" t="s">
        <v>89</v>
      </c>
      <c r="BX56" s="131" t="s">
        <v>83</v>
      </c>
      <c r="CL56" s="131" t="s">
        <v>19</v>
      </c>
    </row>
    <row r="57" s="4" customFormat="1" ht="16.5" customHeight="1">
      <c r="A57" s="122" t="s">
        <v>85</v>
      </c>
      <c r="B57" s="61"/>
      <c r="C57" s="123"/>
      <c r="D57" s="123"/>
      <c r="E57" s="124" t="s">
        <v>90</v>
      </c>
      <c r="F57" s="124"/>
      <c r="G57" s="124"/>
      <c r="H57" s="124"/>
      <c r="I57" s="124"/>
      <c r="J57" s="123"/>
      <c r="K57" s="124" t="s">
        <v>91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'SO-012 - Interakční prvek...'!J32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88</v>
      </c>
      <c r="AR57" s="63"/>
      <c r="AS57" s="127">
        <v>0</v>
      </c>
      <c r="AT57" s="128">
        <f>ROUND(SUM(AV57:AW57),2)</f>
        <v>0</v>
      </c>
      <c r="AU57" s="129">
        <f>'SO-012 - Interakční prvek...'!P85</f>
        <v>0</v>
      </c>
      <c r="AV57" s="128">
        <f>'SO-012 - Interakční prvek...'!J35</f>
        <v>0</v>
      </c>
      <c r="AW57" s="128">
        <f>'SO-012 - Interakční prvek...'!J36</f>
        <v>0</v>
      </c>
      <c r="AX57" s="128">
        <f>'SO-012 - Interakční prvek...'!J37</f>
        <v>0</v>
      </c>
      <c r="AY57" s="128">
        <f>'SO-012 - Interakční prvek...'!J38</f>
        <v>0</v>
      </c>
      <c r="AZ57" s="128">
        <f>'SO-012 - Interakční prvek...'!F35</f>
        <v>0</v>
      </c>
      <c r="BA57" s="128">
        <f>'SO-012 - Interakční prvek...'!F36</f>
        <v>0</v>
      </c>
      <c r="BB57" s="128">
        <f>'SO-012 - Interakční prvek...'!F37</f>
        <v>0</v>
      </c>
      <c r="BC57" s="128">
        <f>'SO-012 - Interakční prvek...'!F38</f>
        <v>0</v>
      </c>
      <c r="BD57" s="130">
        <f>'SO-012 - Interakční prvek...'!F39</f>
        <v>0</v>
      </c>
      <c r="BE57" s="4"/>
      <c r="BT57" s="131" t="s">
        <v>84</v>
      </c>
      <c r="BV57" s="131" t="s">
        <v>77</v>
      </c>
      <c r="BW57" s="131" t="s">
        <v>92</v>
      </c>
      <c r="BX57" s="131" t="s">
        <v>83</v>
      </c>
      <c r="CL57" s="131" t="s">
        <v>19</v>
      </c>
    </row>
    <row r="58" s="4" customFormat="1" ht="16.5" customHeight="1">
      <c r="A58" s="122" t="s">
        <v>85</v>
      </c>
      <c r="B58" s="61"/>
      <c r="C58" s="123"/>
      <c r="D58" s="123"/>
      <c r="E58" s="124" t="s">
        <v>93</v>
      </c>
      <c r="F58" s="124"/>
      <c r="G58" s="124"/>
      <c r="H58" s="124"/>
      <c r="I58" s="124"/>
      <c r="J58" s="123"/>
      <c r="K58" s="124" t="s">
        <v>94</v>
      </c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5">
        <f>'SO-013 - Interakční prvek...'!J32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88</v>
      </c>
      <c r="AR58" s="63"/>
      <c r="AS58" s="127">
        <v>0</v>
      </c>
      <c r="AT58" s="128">
        <f>ROUND(SUM(AV58:AW58),2)</f>
        <v>0</v>
      </c>
      <c r="AU58" s="129">
        <f>'SO-013 - Interakční prvek...'!P85</f>
        <v>0</v>
      </c>
      <c r="AV58" s="128">
        <f>'SO-013 - Interakční prvek...'!J35</f>
        <v>0</v>
      </c>
      <c r="AW58" s="128">
        <f>'SO-013 - Interakční prvek...'!J36</f>
        <v>0</v>
      </c>
      <c r="AX58" s="128">
        <f>'SO-013 - Interakční prvek...'!J37</f>
        <v>0</v>
      </c>
      <c r="AY58" s="128">
        <f>'SO-013 - Interakční prvek...'!J38</f>
        <v>0</v>
      </c>
      <c r="AZ58" s="128">
        <f>'SO-013 - Interakční prvek...'!F35</f>
        <v>0</v>
      </c>
      <c r="BA58" s="128">
        <f>'SO-013 - Interakční prvek...'!F36</f>
        <v>0</v>
      </c>
      <c r="BB58" s="128">
        <f>'SO-013 - Interakční prvek...'!F37</f>
        <v>0</v>
      </c>
      <c r="BC58" s="128">
        <f>'SO-013 - Interakční prvek...'!F38</f>
        <v>0</v>
      </c>
      <c r="BD58" s="130">
        <f>'SO-013 - Interakční prvek...'!F39</f>
        <v>0</v>
      </c>
      <c r="BE58" s="4"/>
      <c r="BT58" s="131" t="s">
        <v>84</v>
      </c>
      <c r="BV58" s="131" t="s">
        <v>77</v>
      </c>
      <c r="BW58" s="131" t="s">
        <v>95</v>
      </c>
      <c r="BX58" s="131" t="s">
        <v>83</v>
      </c>
      <c r="CL58" s="131" t="s">
        <v>19</v>
      </c>
    </row>
    <row r="59" s="4" customFormat="1" ht="16.5" customHeight="1">
      <c r="A59" s="122" t="s">
        <v>85</v>
      </c>
      <c r="B59" s="61"/>
      <c r="C59" s="123"/>
      <c r="D59" s="123"/>
      <c r="E59" s="124" t="s">
        <v>96</v>
      </c>
      <c r="F59" s="124"/>
      <c r="G59" s="124"/>
      <c r="H59" s="124"/>
      <c r="I59" s="124"/>
      <c r="J59" s="123"/>
      <c r="K59" s="124" t="s">
        <v>97</v>
      </c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5">
        <f>'SO-014 - Interakční prvek...'!J32</f>
        <v>0</v>
      </c>
      <c r="AH59" s="123"/>
      <c r="AI59" s="123"/>
      <c r="AJ59" s="123"/>
      <c r="AK59" s="123"/>
      <c r="AL59" s="123"/>
      <c r="AM59" s="123"/>
      <c r="AN59" s="125">
        <f>SUM(AG59,AT59)</f>
        <v>0</v>
      </c>
      <c r="AO59" s="123"/>
      <c r="AP59" s="123"/>
      <c r="AQ59" s="126" t="s">
        <v>88</v>
      </c>
      <c r="AR59" s="63"/>
      <c r="AS59" s="127">
        <v>0</v>
      </c>
      <c r="AT59" s="128">
        <f>ROUND(SUM(AV59:AW59),2)</f>
        <v>0</v>
      </c>
      <c r="AU59" s="129">
        <f>'SO-014 - Interakční prvek...'!P85</f>
        <v>0</v>
      </c>
      <c r="AV59" s="128">
        <f>'SO-014 - Interakční prvek...'!J35</f>
        <v>0</v>
      </c>
      <c r="AW59" s="128">
        <f>'SO-014 - Interakční prvek...'!J36</f>
        <v>0</v>
      </c>
      <c r="AX59" s="128">
        <f>'SO-014 - Interakční prvek...'!J37</f>
        <v>0</v>
      </c>
      <c r="AY59" s="128">
        <f>'SO-014 - Interakční prvek...'!J38</f>
        <v>0</v>
      </c>
      <c r="AZ59" s="128">
        <f>'SO-014 - Interakční prvek...'!F35</f>
        <v>0</v>
      </c>
      <c r="BA59" s="128">
        <f>'SO-014 - Interakční prvek...'!F36</f>
        <v>0</v>
      </c>
      <c r="BB59" s="128">
        <f>'SO-014 - Interakční prvek...'!F37</f>
        <v>0</v>
      </c>
      <c r="BC59" s="128">
        <f>'SO-014 - Interakční prvek...'!F38</f>
        <v>0</v>
      </c>
      <c r="BD59" s="130">
        <f>'SO-014 - Interakční prvek...'!F39</f>
        <v>0</v>
      </c>
      <c r="BE59" s="4"/>
      <c r="BT59" s="131" t="s">
        <v>84</v>
      </c>
      <c r="BV59" s="131" t="s">
        <v>77</v>
      </c>
      <c r="BW59" s="131" t="s">
        <v>98</v>
      </c>
      <c r="BX59" s="131" t="s">
        <v>83</v>
      </c>
      <c r="CL59" s="131" t="s">
        <v>19</v>
      </c>
    </row>
    <row r="60" s="7" customFormat="1" ht="24.75" customHeight="1">
      <c r="A60" s="7"/>
      <c r="B60" s="109"/>
      <c r="C60" s="110"/>
      <c r="D60" s="111" t="s">
        <v>99</v>
      </c>
      <c r="E60" s="111"/>
      <c r="F60" s="111"/>
      <c r="G60" s="111"/>
      <c r="H60" s="111"/>
      <c r="I60" s="112"/>
      <c r="J60" s="111" t="s">
        <v>100</v>
      </c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3">
        <f>ROUND(SUM(AG61:AG63),2)</f>
        <v>0</v>
      </c>
      <c r="AH60" s="112"/>
      <c r="AI60" s="112"/>
      <c r="AJ60" s="112"/>
      <c r="AK60" s="112"/>
      <c r="AL60" s="112"/>
      <c r="AM60" s="112"/>
      <c r="AN60" s="114">
        <f>SUM(AG60,AT60)</f>
        <v>0</v>
      </c>
      <c r="AO60" s="112"/>
      <c r="AP60" s="112"/>
      <c r="AQ60" s="115" t="s">
        <v>81</v>
      </c>
      <c r="AR60" s="116"/>
      <c r="AS60" s="117">
        <f>ROUND(SUM(AS61:AS63),2)</f>
        <v>0</v>
      </c>
      <c r="AT60" s="118">
        <f>ROUND(SUM(AV60:AW60),2)</f>
        <v>0</v>
      </c>
      <c r="AU60" s="119">
        <f>ROUND(SUM(AU61:AU63),5)</f>
        <v>0</v>
      </c>
      <c r="AV60" s="118">
        <f>ROUND(AZ60*L29,2)</f>
        <v>0</v>
      </c>
      <c r="AW60" s="118">
        <f>ROUND(BA60*L30,2)</f>
        <v>0</v>
      </c>
      <c r="AX60" s="118">
        <f>ROUND(BB60*L29,2)</f>
        <v>0</v>
      </c>
      <c r="AY60" s="118">
        <f>ROUND(BC60*L30,2)</f>
        <v>0</v>
      </c>
      <c r="AZ60" s="118">
        <f>ROUND(SUM(AZ61:AZ63),2)</f>
        <v>0</v>
      </c>
      <c r="BA60" s="118">
        <f>ROUND(SUM(BA61:BA63),2)</f>
        <v>0</v>
      </c>
      <c r="BB60" s="118">
        <f>ROUND(SUM(BB61:BB63),2)</f>
        <v>0</v>
      </c>
      <c r="BC60" s="118">
        <f>ROUND(SUM(BC61:BC63),2)</f>
        <v>0</v>
      </c>
      <c r="BD60" s="120">
        <f>ROUND(SUM(BD61:BD63),2)</f>
        <v>0</v>
      </c>
      <c r="BE60" s="7"/>
      <c r="BS60" s="121" t="s">
        <v>74</v>
      </c>
      <c r="BT60" s="121" t="s">
        <v>82</v>
      </c>
      <c r="BU60" s="121" t="s">
        <v>76</v>
      </c>
      <c r="BV60" s="121" t="s">
        <v>77</v>
      </c>
      <c r="BW60" s="121" t="s">
        <v>101</v>
      </c>
      <c r="BX60" s="121" t="s">
        <v>5</v>
      </c>
      <c r="CL60" s="121" t="s">
        <v>19</v>
      </c>
      <c r="CM60" s="121" t="s">
        <v>84</v>
      </c>
    </row>
    <row r="61" s="4" customFormat="1" ht="16.5" customHeight="1">
      <c r="A61" s="122" t="s">
        <v>85</v>
      </c>
      <c r="B61" s="61"/>
      <c r="C61" s="123"/>
      <c r="D61" s="123"/>
      <c r="E61" s="124" t="s">
        <v>102</v>
      </c>
      <c r="F61" s="124"/>
      <c r="G61" s="124"/>
      <c r="H61" s="124"/>
      <c r="I61" s="124"/>
      <c r="J61" s="123"/>
      <c r="K61" s="124" t="s">
        <v>103</v>
      </c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5">
        <f>'SO-021 - 1. rok pěstební ...'!J32</f>
        <v>0</v>
      </c>
      <c r="AH61" s="123"/>
      <c r="AI61" s="123"/>
      <c r="AJ61" s="123"/>
      <c r="AK61" s="123"/>
      <c r="AL61" s="123"/>
      <c r="AM61" s="123"/>
      <c r="AN61" s="125">
        <f>SUM(AG61,AT61)</f>
        <v>0</v>
      </c>
      <c r="AO61" s="123"/>
      <c r="AP61" s="123"/>
      <c r="AQ61" s="126" t="s">
        <v>88</v>
      </c>
      <c r="AR61" s="63"/>
      <c r="AS61" s="127">
        <v>0</v>
      </c>
      <c r="AT61" s="128">
        <f>ROUND(SUM(AV61:AW61),2)</f>
        <v>0</v>
      </c>
      <c r="AU61" s="129">
        <f>'SO-021 - 1. rok pěstební ...'!P85</f>
        <v>0</v>
      </c>
      <c r="AV61" s="128">
        <f>'SO-021 - 1. rok pěstební ...'!J35</f>
        <v>0</v>
      </c>
      <c r="AW61" s="128">
        <f>'SO-021 - 1. rok pěstební ...'!J36</f>
        <v>0</v>
      </c>
      <c r="AX61" s="128">
        <f>'SO-021 - 1. rok pěstební ...'!J37</f>
        <v>0</v>
      </c>
      <c r="AY61" s="128">
        <f>'SO-021 - 1. rok pěstební ...'!J38</f>
        <v>0</v>
      </c>
      <c r="AZ61" s="128">
        <f>'SO-021 - 1. rok pěstební ...'!F35</f>
        <v>0</v>
      </c>
      <c r="BA61" s="128">
        <f>'SO-021 - 1. rok pěstební ...'!F36</f>
        <v>0</v>
      </c>
      <c r="BB61" s="128">
        <f>'SO-021 - 1. rok pěstební ...'!F37</f>
        <v>0</v>
      </c>
      <c r="BC61" s="128">
        <f>'SO-021 - 1. rok pěstební ...'!F38</f>
        <v>0</v>
      </c>
      <c r="BD61" s="130">
        <f>'SO-021 - 1. rok pěstební ...'!F39</f>
        <v>0</v>
      </c>
      <c r="BE61" s="4"/>
      <c r="BT61" s="131" t="s">
        <v>84</v>
      </c>
      <c r="BV61" s="131" t="s">
        <v>77</v>
      </c>
      <c r="BW61" s="131" t="s">
        <v>104</v>
      </c>
      <c r="BX61" s="131" t="s">
        <v>101</v>
      </c>
      <c r="CL61" s="131" t="s">
        <v>19</v>
      </c>
    </row>
    <row r="62" s="4" customFormat="1" ht="16.5" customHeight="1">
      <c r="A62" s="122" t="s">
        <v>85</v>
      </c>
      <c r="B62" s="61"/>
      <c r="C62" s="123"/>
      <c r="D62" s="123"/>
      <c r="E62" s="124" t="s">
        <v>105</v>
      </c>
      <c r="F62" s="124"/>
      <c r="G62" s="124"/>
      <c r="H62" s="124"/>
      <c r="I62" s="124"/>
      <c r="J62" s="123"/>
      <c r="K62" s="124" t="s">
        <v>106</v>
      </c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5">
        <f>'SO-022 - 2. rok pěstební ...'!J32</f>
        <v>0</v>
      </c>
      <c r="AH62" s="123"/>
      <c r="AI62" s="123"/>
      <c r="AJ62" s="123"/>
      <c r="AK62" s="123"/>
      <c r="AL62" s="123"/>
      <c r="AM62" s="123"/>
      <c r="AN62" s="125">
        <f>SUM(AG62,AT62)</f>
        <v>0</v>
      </c>
      <c r="AO62" s="123"/>
      <c r="AP62" s="123"/>
      <c r="AQ62" s="126" t="s">
        <v>88</v>
      </c>
      <c r="AR62" s="63"/>
      <c r="AS62" s="127">
        <v>0</v>
      </c>
      <c r="AT62" s="128">
        <f>ROUND(SUM(AV62:AW62),2)</f>
        <v>0</v>
      </c>
      <c r="AU62" s="129">
        <f>'SO-022 - 2. rok pěstební ...'!P85</f>
        <v>0</v>
      </c>
      <c r="AV62" s="128">
        <f>'SO-022 - 2. rok pěstební ...'!J35</f>
        <v>0</v>
      </c>
      <c r="AW62" s="128">
        <f>'SO-022 - 2. rok pěstební ...'!J36</f>
        <v>0</v>
      </c>
      <c r="AX62" s="128">
        <f>'SO-022 - 2. rok pěstební ...'!J37</f>
        <v>0</v>
      </c>
      <c r="AY62" s="128">
        <f>'SO-022 - 2. rok pěstební ...'!J38</f>
        <v>0</v>
      </c>
      <c r="AZ62" s="128">
        <f>'SO-022 - 2. rok pěstební ...'!F35</f>
        <v>0</v>
      </c>
      <c r="BA62" s="128">
        <f>'SO-022 - 2. rok pěstební ...'!F36</f>
        <v>0</v>
      </c>
      <c r="BB62" s="128">
        <f>'SO-022 - 2. rok pěstební ...'!F37</f>
        <v>0</v>
      </c>
      <c r="BC62" s="128">
        <f>'SO-022 - 2. rok pěstební ...'!F38</f>
        <v>0</v>
      </c>
      <c r="BD62" s="130">
        <f>'SO-022 - 2. rok pěstební ...'!F39</f>
        <v>0</v>
      </c>
      <c r="BE62" s="4"/>
      <c r="BT62" s="131" t="s">
        <v>84</v>
      </c>
      <c r="BV62" s="131" t="s">
        <v>77</v>
      </c>
      <c r="BW62" s="131" t="s">
        <v>107</v>
      </c>
      <c r="BX62" s="131" t="s">
        <v>101</v>
      </c>
      <c r="CL62" s="131" t="s">
        <v>19</v>
      </c>
    </row>
    <row r="63" s="4" customFormat="1" ht="16.5" customHeight="1">
      <c r="A63" s="122" t="s">
        <v>85</v>
      </c>
      <c r="B63" s="61"/>
      <c r="C63" s="123"/>
      <c r="D63" s="123"/>
      <c r="E63" s="124" t="s">
        <v>108</v>
      </c>
      <c r="F63" s="124"/>
      <c r="G63" s="124"/>
      <c r="H63" s="124"/>
      <c r="I63" s="124"/>
      <c r="J63" s="123"/>
      <c r="K63" s="124" t="s">
        <v>109</v>
      </c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5">
        <f>'SO-023 - 3. rok pěstební ...'!J32</f>
        <v>0</v>
      </c>
      <c r="AH63" s="123"/>
      <c r="AI63" s="123"/>
      <c r="AJ63" s="123"/>
      <c r="AK63" s="123"/>
      <c r="AL63" s="123"/>
      <c r="AM63" s="123"/>
      <c r="AN63" s="125">
        <f>SUM(AG63,AT63)</f>
        <v>0</v>
      </c>
      <c r="AO63" s="123"/>
      <c r="AP63" s="123"/>
      <c r="AQ63" s="126" t="s">
        <v>88</v>
      </c>
      <c r="AR63" s="63"/>
      <c r="AS63" s="127">
        <v>0</v>
      </c>
      <c r="AT63" s="128">
        <f>ROUND(SUM(AV63:AW63),2)</f>
        <v>0</v>
      </c>
      <c r="AU63" s="129">
        <f>'SO-023 - 3. rok pěstební ...'!P85</f>
        <v>0</v>
      </c>
      <c r="AV63" s="128">
        <f>'SO-023 - 3. rok pěstební ...'!J35</f>
        <v>0</v>
      </c>
      <c r="AW63" s="128">
        <f>'SO-023 - 3. rok pěstební ...'!J36</f>
        <v>0</v>
      </c>
      <c r="AX63" s="128">
        <f>'SO-023 - 3. rok pěstební ...'!J37</f>
        <v>0</v>
      </c>
      <c r="AY63" s="128">
        <f>'SO-023 - 3. rok pěstební ...'!J38</f>
        <v>0</v>
      </c>
      <c r="AZ63" s="128">
        <f>'SO-023 - 3. rok pěstební ...'!F35</f>
        <v>0</v>
      </c>
      <c r="BA63" s="128">
        <f>'SO-023 - 3. rok pěstební ...'!F36</f>
        <v>0</v>
      </c>
      <c r="BB63" s="128">
        <f>'SO-023 - 3. rok pěstební ...'!F37</f>
        <v>0</v>
      </c>
      <c r="BC63" s="128">
        <f>'SO-023 - 3. rok pěstební ...'!F38</f>
        <v>0</v>
      </c>
      <c r="BD63" s="130">
        <f>'SO-023 - 3. rok pěstební ...'!F39</f>
        <v>0</v>
      </c>
      <c r="BE63" s="4"/>
      <c r="BT63" s="131" t="s">
        <v>84</v>
      </c>
      <c r="BV63" s="131" t="s">
        <v>77</v>
      </c>
      <c r="BW63" s="131" t="s">
        <v>110</v>
      </c>
      <c r="BX63" s="131" t="s">
        <v>101</v>
      </c>
      <c r="CL63" s="131" t="s">
        <v>19</v>
      </c>
    </row>
    <row r="64" s="7" customFormat="1" ht="24.75" customHeight="1">
      <c r="A64" s="122" t="s">
        <v>85</v>
      </c>
      <c r="B64" s="109"/>
      <c r="C64" s="110"/>
      <c r="D64" s="111" t="s">
        <v>111</v>
      </c>
      <c r="E64" s="111"/>
      <c r="F64" s="111"/>
      <c r="G64" s="111"/>
      <c r="H64" s="111"/>
      <c r="I64" s="112"/>
      <c r="J64" s="111" t="s">
        <v>112</v>
      </c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4">
        <f>'VRN - Vedlejší rozpočtové...'!J30</f>
        <v>0</v>
      </c>
      <c r="AH64" s="112"/>
      <c r="AI64" s="112"/>
      <c r="AJ64" s="112"/>
      <c r="AK64" s="112"/>
      <c r="AL64" s="112"/>
      <c r="AM64" s="112"/>
      <c r="AN64" s="114">
        <f>SUM(AG64,AT64)</f>
        <v>0</v>
      </c>
      <c r="AO64" s="112"/>
      <c r="AP64" s="112"/>
      <c r="AQ64" s="115" t="s">
        <v>81</v>
      </c>
      <c r="AR64" s="116"/>
      <c r="AS64" s="132">
        <v>0</v>
      </c>
      <c r="AT64" s="133">
        <f>ROUND(SUM(AV64:AW64),2)</f>
        <v>0</v>
      </c>
      <c r="AU64" s="134">
        <f>'VRN - Vedlejší rozpočtové...'!P79</f>
        <v>0</v>
      </c>
      <c r="AV64" s="133">
        <f>'VRN - Vedlejší rozpočtové...'!J33</f>
        <v>0</v>
      </c>
      <c r="AW64" s="133">
        <f>'VRN - Vedlejší rozpočtové...'!J34</f>
        <v>0</v>
      </c>
      <c r="AX64" s="133">
        <f>'VRN - Vedlejší rozpočtové...'!J35</f>
        <v>0</v>
      </c>
      <c r="AY64" s="133">
        <f>'VRN - Vedlejší rozpočtové...'!J36</f>
        <v>0</v>
      </c>
      <c r="AZ64" s="133">
        <f>'VRN - Vedlejší rozpočtové...'!F33</f>
        <v>0</v>
      </c>
      <c r="BA64" s="133">
        <f>'VRN - Vedlejší rozpočtové...'!F34</f>
        <v>0</v>
      </c>
      <c r="BB64" s="133">
        <f>'VRN - Vedlejší rozpočtové...'!F35</f>
        <v>0</v>
      </c>
      <c r="BC64" s="133">
        <f>'VRN - Vedlejší rozpočtové...'!F36</f>
        <v>0</v>
      </c>
      <c r="BD64" s="135">
        <f>'VRN - Vedlejší rozpočtové...'!F37</f>
        <v>0</v>
      </c>
      <c r="BE64" s="7"/>
      <c r="BT64" s="121" t="s">
        <v>82</v>
      </c>
      <c r="BV64" s="121" t="s">
        <v>77</v>
      </c>
      <c r="BW64" s="121" t="s">
        <v>113</v>
      </c>
      <c r="BX64" s="121" t="s">
        <v>5</v>
      </c>
      <c r="CL64" s="121" t="s">
        <v>19</v>
      </c>
      <c r="CM64" s="121" t="s">
        <v>84</v>
      </c>
    </row>
    <row r="65" s="2" customFormat="1" ht="30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42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42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</row>
  </sheetData>
  <sheetProtection sheet="1" formatColumns="0" formatRows="0" objects="1" scenarios="1" spinCount="100000" saltValue="V5yhi6dP33bauOC5ngaEmcVWoLApSb0zx16XsQFe8etvwNnPTnbOrMfv3803x+/gYGJ9gXRmTWYtlCE7Aw3oEA==" hashValue="YphKZ++/60zfsf+b76ssdhCOz4oPW1wXJFfPNhlfzFQXX1IgiNvN20Q2aRo6+S7j0xyRmG15QDEMs3vxjP5SXw==" algorithmName="SHA-512" password="CC35"/>
  <mergeCells count="78">
    <mergeCell ref="C52:G52"/>
    <mergeCell ref="D64:H64"/>
    <mergeCell ref="D60:H60"/>
    <mergeCell ref="D55:H55"/>
    <mergeCell ref="E58:I58"/>
    <mergeCell ref="E56:I56"/>
    <mergeCell ref="E59:I59"/>
    <mergeCell ref="E61:I61"/>
    <mergeCell ref="E57:I57"/>
    <mergeCell ref="E62:I62"/>
    <mergeCell ref="E63:I63"/>
    <mergeCell ref="I52:AF52"/>
    <mergeCell ref="J55:AF55"/>
    <mergeCell ref="J64:AF64"/>
    <mergeCell ref="J60:AF60"/>
    <mergeCell ref="K61:AF61"/>
    <mergeCell ref="K57:AF57"/>
    <mergeCell ref="K62:AF62"/>
    <mergeCell ref="K63:AF63"/>
    <mergeCell ref="K59:AF59"/>
    <mergeCell ref="K56:AF56"/>
    <mergeCell ref="K58:AF58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3:AM63"/>
    <mergeCell ref="AG62:AM62"/>
    <mergeCell ref="AG52:AM52"/>
    <mergeCell ref="AG57:AM57"/>
    <mergeCell ref="AG60:AM60"/>
    <mergeCell ref="AG55:AM55"/>
    <mergeCell ref="AG61:AM61"/>
    <mergeCell ref="AG59:AM59"/>
    <mergeCell ref="AG56:AM56"/>
    <mergeCell ref="AG64:AM64"/>
    <mergeCell ref="AM47:AN47"/>
    <mergeCell ref="AM49:AP49"/>
    <mergeCell ref="AM50:AP50"/>
    <mergeCell ref="AN58:AP58"/>
    <mergeCell ref="AN52:AP52"/>
    <mergeCell ref="AN62:AP62"/>
    <mergeCell ref="AN55:AP55"/>
    <mergeCell ref="AN60:AP60"/>
    <mergeCell ref="AN59:AP59"/>
    <mergeCell ref="AN57:AP57"/>
    <mergeCell ref="AN63:AP63"/>
    <mergeCell ref="AN64:AP64"/>
    <mergeCell ref="AN61:AP61"/>
    <mergeCell ref="AN56:AP56"/>
    <mergeCell ref="AS49:AT51"/>
    <mergeCell ref="AN54:AP54"/>
  </mergeCells>
  <hyperlinks>
    <hyperlink ref="A56" location="'SO-011 - Interakční prvek...'!C2" display="/"/>
    <hyperlink ref="A57" location="'SO-012 - Interakční prvek...'!C2" display="/"/>
    <hyperlink ref="A58" location="'SO-013 - Interakční prvek...'!C2" display="/"/>
    <hyperlink ref="A59" location="'SO-014 - Interakční prvek...'!C2" display="/"/>
    <hyperlink ref="A61" location="'SO-021 - 1. rok pěstební ...'!C2" display="/"/>
    <hyperlink ref="A62" location="'SO-022 - 2. rok pěstební ...'!C2" display="/"/>
    <hyperlink ref="A63" location="'SO-023 - 3. rok pěstební ...'!C2" display="/"/>
    <hyperlink ref="A64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2" customWidth="1"/>
    <col min="2" max="2" width="1.667969" style="252" customWidth="1"/>
    <col min="3" max="4" width="5" style="252" customWidth="1"/>
    <col min="5" max="5" width="11.66016" style="252" customWidth="1"/>
    <col min="6" max="6" width="9.160156" style="252" customWidth="1"/>
    <col min="7" max="7" width="5" style="252" customWidth="1"/>
    <col min="8" max="8" width="77.83203" style="252" customWidth="1"/>
    <col min="9" max="10" width="20" style="252" customWidth="1"/>
    <col min="11" max="11" width="1.667969" style="252" customWidth="1"/>
  </cols>
  <sheetData>
    <row r="1" s="1" customFormat="1" ht="37.5" customHeight="1"/>
    <row r="2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="13" customFormat="1" ht="45" customHeight="1">
      <c r="B3" s="256"/>
      <c r="C3" s="257" t="s">
        <v>752</v>
      </c>
      <c r="D3" s="257"/>
      <c r="E3" s="257"/>
      <c r="F3" s="257"/>
      <c r="G3" s="257"/>
      <c r="H3" s="257"/>
      <c r="I3" s="257"/>
      <c r="J3" s="257"/>
      <c r="K3" s="258"/>
    </row>
    <row r="4" s="1" customFormat="1" ht="25.5" customHeight="1">
      <c r="B4" s="259"/>
      <c r="C4" s="260" t="s">
        <v>753</v>
      </c>
      <c r="D4" s="260"/>
      <c r="E4" s="260"/>
      <c r="F4" s="260"/>
      <c r="G4" s="260"/>
      <c r="H4" s="260"/>
      <c r="I4" s="260"/>
      <c r="J4" s="260"/>
      <c r="K4" s="261"/>
    </row>
    <row r="5" s="1" customFormat="1" ht="5.25" customHeight="1">
      <c r="B5" s="259"/>
      <c r="C5" s="262"/>
      <c r="D5" s="262"/>
      <c r="E5" s="262"/>
      <c r="F5" s="262"/>
      <c r="G5" s="262"/>
      <c r="H5" s="262"/>
      <c r="I5" s="262"/>
      <c r="J5" s="262"/>
      <c r="K5" s="261"/>
    </row>
    <row r="6" s="1" customFormat="1" ht="15" customHeight="1">
      <c r="B6" s="259"/>
      <c r="C6" s="263" t="s">
        <v>754</v>
      </c>
      <c r="D6" s="263"/>
      <c r="E6" s="263"/>
      <c r="F6" s="263"/>
      <c r="G6" s="263"/>
      <c r="H6" s="263"/>
      <c r="I6" s="263"/>
      <c r="J6" s="263"/>
      <c r="K6" s="261"/>
    </row>
    <row r="7" s="1" customFormat="1" ht="15" customHeight="1">
      <c r="B7" s="264"/>
      <c r="C7" s="263" t="s">
        <v>755</v>
      </c>
      <c r="D7" s="263"/>
      <c r="E7" s="263"/>
      <c r="F7" s="263"/>
      <c r="G7" s="263"/>
      <c r="H7" s="263"/>
      <c r="I7" s="263"/>
      <c r="J7" s="263"/>
      <c r="K7" s="261"/>
    </row>
    <row r="8" s="1" customFormat="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="1" customFormat="1" ht="15" customHeight="1">
      <c r="B9" s="264"/>
      <c r="C9" s="263" t="s">
        <v>756</v>
      </c>
      <c r="D9" s="263"/>
      <c r="E9" s="263"/>
      <c r="F9" s="263"/>
      <c r="G9" s="263"/>
      <c r="H9" s="263"/>
      <c r="I9" s="263"/>
      <c r="J9" s="263"/>
      <c r="K9" s="261"/>
    </row>
    <row r="10" s="1" customFormat="1" ht="15" customHeight="1">
      <c r="B10" s="264"/>
      <c r="C10" s="263"/>
      <c r="D10" s="263" t="s">
        <v>757</v>
      </c>
      <c r="E10" s="263"/>
      <c r="F10" s="263"/>
      <c r="G10" s="263"/>
      <c r="H10" s="263"/>
      <c r="I10" s="263"/>
      <c r="J10" s="263"/>
      <c r="K10" s="261"/>
    </row>
    <row r="11" s="1" customFormat="1" ht="15" customHeight="1">
      <c r="B11" s="264"/>
      <c r="C11" s="265"/>
      <c r="D11" s="263" t="s">
        <v>758</v>
      </c>
      <c r="E11" s="263"/>
      <c r="F11" s="263"/>
      <c r="G11" s="263"/>
      <c r="H11" s="263"/>
      <c r="I11" s="263"/>
      <c r="J11" s="263"/>
      <c r="K11" s="261"/>
    </row>
    <row r="12" s="1" customFormat="1" ht="15" customHeight="1">
      <c r="B12" s="264"/>
      <c r="C12" s="265"/>
      <c r="D12" s="263"/>
      <c r="E12" s="263"/>
      <c r="F12" s="263"/>
      <c r="G12" s="263"/>
      <c r="H12" s="263"/>
      <c r="I12" s="263"/>
      <c r="J12" s="263"/>
      <c r="K12" s="261"/>
    </row>
    <row r="13" s="1" customFormat="1" ht="15" customHeight="1">
      <c r="B13" s="264"/>
      <c r="C13" s="265"/>
      <c r="D13" s="266" t="s">
        <v>759</v>
      </c>
      <c r="E13" s="263"/>
      <c r="F13" s="263"/>
      <c r="G13" s="263"/>
      <c r="H13" s="263"/>
      <c r="I13" s="263"/>
      <c r="J13" s="263"/>
      <c r="K13" s="261"/>
    </row>
    <row r="14" s="1" customFormat="1" ht="12.75" customHeight="1">
      <c r="B14" s="264"/>
      <c r="C14" s="265"/>
      <c r="D14" s="265"/>
      <c r="E14" s="265"/>
      <c r="F14" s="265"/>
      <c r="G14" s="265"/>
      <c r="H14" s="265"/>
      <c r="I14" s="265"/>
      <c r="J14" s="265"/>
      <c r="K14" s="261"/>
    </row>
    <row r="15" s="1" customFormat="1" ht="15" customHeight="1">
      <c r="B15" s="264"/>
      <c r="C15" s="265"/>
      <c r="D15" s="263" t="s">
        <v>760</v>
      </c>
      <c r="E15" s="263"/>
      <c r="F15" s="263"/>
      <c r="G15" s="263"/>
      <c r="H15" s="263"/>
      <c r="I15" s="263"/>
      <c r="J15" s="263"/>
      <c r="K15" s="261"/>
    </row>
    <row r="16" s="1" customFormat="1" ht="15" customHeight="1">
      <c r="B16" s="264"/>
      <c r="C16" s="265"/>
      <c r="D16" s="263" t="s">
        <v>761</v>
      </c>
      <c r="E16" s="263"/>
      <c r="F16" s="263"/>
      <c r="G16" s="263"/>
      <c r="H16" s="263"/>
      <c r="I16" s="263"/>
      <c r="J16" s="263"/>
      <c r="K16" s="261"/>
    </row>
    <row r="17" s="1" customFormat="1" ht="15" customHeight="1">
      <c r="B17" s="264"/>
      <c r="C17" s="265"/>
      <c r="D17" s="263" t="s">
        <v>762</v>
      </c>
      <c r="E17" s="263"/>
      <c r="F17" s="263"/>
      <c r="G17" s="263"/>
      <c r="H17" s="263"/>
      <c r="I17" s="263"/>
      <c r="J17" s="263"/>
      <c r="K17" s="261"/>
    </row>
    <row r="18" s="1" customFormat="1" ht="15" customHeight="1">
      <c r="B18" s="264"/>
      <c r="C18" s="265"/>
      <c r="D18" s="265"/>
      <c r="E18" s="267" t="s">
        <v>81</v>
      </c>
      <c r="F18" s="263" t="s">
        <v>763</v>
      </c>
      <c r="G18" s="263"/>
      <c r="H18" s="263"/>
      <c r="I18" s="263"/>
      <c r="J18" s="263"/>
      <c r="K18" s="261"/>
    </row>
    <row r="19" s="1" customFormat="1" ht="15" customHeight="1">
      <c r="B19" s="264"/>
      <c r="C19" s="265"/>
      <c r="D19" s="265"/>
      <c r="E19" s="267" t="s">
        <v>764</v>
      </c>
      <c r="F19" s="263" t="s">
        <v>765</v>
      </c>
      <c r="G19" s="263"/>
      <c r="H19" s="263"/>
      <c r="I19" s="263"/>
      <c r="J19" s="263"/>
      <c r="K19" s="261"/>
    </row>
    <row r="20" s="1" customFormat="1" ht="15" customHeight="1">
      <c r="B20" s="264"/>
      <c r="C20" s="265"/>
      <c r="D20" s="265"/>
      <c r="E20" s="267" t="s">
        <v>766</v>
      </c>
      <c r="F20" s="263" t="s">
        <v>767</v>
      </c>
      <c r="G20" s="263"/>
      <c r="H20" s="263"/>
      <c r="I20" s="263"/>
      <c r="J20" s="263"/>
      <c r="K20" s="261"/>
    </row>
    <row r="21" s="1" customFormat="1" ht="15" customHeight="1">
      <c r="B21" s="264"/>
      <c r="C21" s="265"/>
      <c r="D21" s="265"/>
      <c r="E21" s="267" t="s">
        <v>768</v>
      </c>
      <c r="F21" s="263" t="s">
        <v>769</v>
      </c>
      <c r="G21" s="263"/>
      <c r="H21" s="263"/>
      <c r="I21" s="263"/>
      <c r="J21" s="263"/>
      <c r="K21" s="261"/>
    </row>
    <row r="22" s="1" customFormat="1" ht="15" customHeight="1">
      <c r="B22" s="264"/>
      <c r="C22" s="265"/>
      <c r="D22" s="265"/>
      <c r="E22" s="267" t="s">
        <v>770</v>
      </c>
      <c r="F22" s="263" t="s">
        <v>771</v>
      </c>
      <c r="G22" s="263"/>
      <c r="H22" s="263"/>
      <c r="I22" s="263"/>
      <c r="J22" s="263"/>
      <c r="K22" s="261"/>
    </row>
    <row r="23" s="1" customFormat="1" ht="15" customHeight="1">
      <c r="B23" s="264"/>
      <c r="C23" s="265"/>
      <c r="D23" s="265"/>
      <c r="E23" s="267" t="s">
        <v>88</v>
      </c>
      <c r="F23" s="263" t="s">
        <v>772</v>
      </c>
      <c r="G23" s="263"/>
      <c r="H23" s="263"/>
      <c r="I23" s="263"/>
      <c r="J23" s="263"/>
      <c r="K23" s="261"/>
    </row>
    <row r="24" s="1" customFormat="1" ht="12.75" customHeight="1">
      <c r="B24" s="264"/>
      <c r="C24" s="265"/>
      <c r="D24" s="265"/>
      <c r="E24" s="265"/>
      <c r="F24" s="265"/>
      <c r="G24" s="265"/>
      <c r="H24" s="265"/>
      <c r="I24" s="265"/>
      <c r="J24" s="265"/>
      <c r="K24" s="261"/>
    </row>
    <row r="25" s="1" customFormat="1" ht="15" customHeight="1">
      <c r="B25" s="264"/>
      <c r="C25" s="263" t="s">
        <v>773</v>
      </c>
      <c r="D25" s="263"/>
      <c r="E25" s="263"/>
      <c r="F25" s="263"/>
      <c r="G25" s="263"/>
      <c r="H25" s="263"/>
      <c r="I25" s="263"/>
      <c r="J25" s="263"/>
      <c r="K25" s="261"/>
    </row>
    <row r="26" s="1" customFormat="1" ht="15" customHeight="1">
      <c r="B26" s="264"/>
      <c r="C26" s="263" t="s">
        <v>774</v>
      </c>
      <c r="D26" s="263"/>
      <c r="E26" s="263"/>
      <c r="F26" s="263"/>
      <c r="G26" s="263"/>
      <c r="H26" s="263"/>
      <c r="I26" s="263"/>
      <c r="J26" s="263"/>
      <c r="K26" s="261"/>
    </row>
    <row r="27" s="1" customFormat="1" ht="15" customHeight="1">
      <c r="B27" s="264"/>
      <c r="C27" s="263"/>
      <c r="D27" s="263" t="s">
        <v>775</v>
      </c>
      <c r="E27" s="263"/>
      <c r="F27" s="263"/>
      <c r="G27" s="263"/>
      <c r="H27" s="263"/>
      <c r="I27" s="263"/>
      <c r="J27" s="263"/>
      <c r="K27" s="261"/>
    </row>
    <row r="28" s="1" customFormat="1" ht="15" customHeight="1">
      <c r="B28" s="264"/>
      <c r="C28" s="265"/>
      <c r="D28" s="263" t="s">
        <v>776</v>
      </c>
      <c r="E28" s="263"/>
      <c r="F28" s="263"/>
      <c r="G28" s="263"/>
      <c r="H28" s="263"/>
      <c r="I28" s="263"/>
      <c r="J28" s="263"/>
      <c r="K28" s="261"/>
    </row>
    <row r="29" s="1" customFormat="1" ht="12.75" customHeight="1">
      <c r="B29" s="264"/>
      <c r="C29" s="265"/>
      <c r="D29" s="265"/>
      <c r="E29" s="265"/>
      <c r="F29" s="265"/>
      <c r="G29" s="265"/>
      <c r="H29" s="265"/>
      <c r="I29" s="265"/>
      <c r="J29" s="265"/>
      <c r="K29" s="261"/>
    </row>
    <row r="30" s="1" customFormat="1" ht="15" customHeight="1">
      <c r="B30" s="264"/>
      <c r="C30" s="265"/>
      <c r="D30" s="263" t="s">
        <v>777</v>
      </c>
      <c r="E30" s="263"/>
      <c r="F30" s="263"/>
      <c r="G30" s="263"/>
      <c r="H30" s="263"/>
      <c r="I30" s="263"/>
      <c r="J30" s="263"/>
      <c r="K30" s="261"/>
    </row>
    <row r="31" s="1" customFormat="1" ht="15" customHeight="1">
      <c r="B31" s="264"/>
      <c r="C31" s="265"/>
      <c r="D31" s="263" t="s">
        <v>778</v>
      </c>
      <c r="E31" s="263"/>
      <c r="F31" s="263"/>
      <c r="G31" s="263"/>
      <c r="H31" s="263"/>
      <c r="I31" s="263"/>
      <c r="J31" s="263"/>
      <c r="K31" s="261"/>
    </row>
    <row r="32" s="1" customFormat="1" ht="12.75" customHeight="1">
      <c r="B32" s="264"/>
      <c r="C32" s="265"/>
      <c r="D32" s="265"/>
      <c r="E32" s="265"/>
      <c r="F32" s="265"/>
      <c r="G32" s="265"/>
      <c r="H32" s="265"/>
      <c r="I32" s="265"/>
      <c r="J32" s="265"/>
      <c r="K32" s="261"/>
    </row>
    <row r="33" s="1" customFormat="1" ht="15" customHeight="1">
      <c r="B33" s="264"/>
      <c r="C33" s="265"/>
      <c r="D33" s="263" t="s">
        <v>779</v>
      </c>
      <c r="E33" s="263"/>
      <c r="F33" s="263"/>
      <c r="G33" s="263"/>
      <c r="H33" s="263"/>
      <c r="I33" s="263"/>
      <c r="J33" s="263"/>
      <c r="K33" s="261"/>
    </row>
    <row r="34" s="1" customFormat="1" ht="15" customHeight="1">
      <c r="B34" s="264"/>
      <c r="C34" s="265"/>
      <c r="D34" s="263" t="s">
        <v>780</v>
      </c>
      <c r="E34" s="263"/>
      <c r="F34" s="263"/>
      <c r="G34" s="263"/>
      <c r="H34" s="263"/>
      <c r="I34" s="263"/>
      <c r="J34" s="263"/>
      <c r="K34" s="261"/>
    </row>
    <row r="35" s="1" customFormat="1" ht="15" customHeight="1">
      <c r="B35" s="264"/>
      <c r="C35" s="265"/>
      <c r="D35" s="263" t="s">
        <v>781</v>
      </c>
      <c r="E35" s="263"/>
      <c r="F35" s="263"/>
      <c r="G35" s="263"/>
      <c r="H35" s="263"/>
      <c r="I35" s="263"/>
      <c r="J35" s="263"/>
      <c r="K35" s="261"/>
    </row>
    <row r="36" s="1" customFormat="1" ht="15" customHeight="1">
      <c r="B36" s="264"/>
      <c r="C36" s="265"/>
      <c r="D36" s="263"/>
      <c r="E36" s="266" t="s">
        <v>124</v>
      </c>
      <c r="F36" s="263"/>
      <c r="G36" s="263" t="s">
        <v>782</v>
      </c>
      <c r="H36" s="263"/>
      <c r="I36" s="263"/>
      <c r="J36" s="263"/>
      <c r="K36" s="261"/>
    </row>
    <row r="37" s="1" customFormat="1" ht="30.75" customHeight="1">
      <c r="B37" s="264"/>
      <c r="C37" s="265"/>
      <c r="D37" s="263"/>
      <c r="E37" s="266" t="s">
        <v>783</v>
      </c>
      <c r="F37" s="263"/>
      <c r="G37" s="263" t="s">
        <v>784</v>
      </c>
      <c r="H37" s="263"/>
      <c r="I37" s="263"/>
      <c r="J37" s="263"/>
      <c r="K37" s="261"/>
    </row>
    <row r="38" s="1" customFormat="1" ht="15" customHeight="1">
      <c r="B38" s="264"/>
      <c r="C38" s="265"/>
      <c r="D38" s="263"/>
      <c r="E38" s="266" t="s">
        <v>56</v>
      </c>
      <c r="F38" s="263"/>
      <c r="G38" s="263" t="s">
        <v>785</v>
      </c>
      <c r="H38" s="263"/>
      <c r="I38" s="263"/>
      <c r="J38" s="263"/>
      <c r="K38" s="261"/>
    </row>
    <row r="39" s="1" customFormat="1" ht="15" customHeight="1">
      <c r="B39" s="264"/>
      <c r="C39" s="265"/>
      <c r="D39" s="263"/>
      <c r="E39" s="266" t="s">
        <v>57</v>
      </c>
      <c r="F39" s="263"/>
      <c r="G39" s="263" t="s">
        <v>786</v>
      </c>
      <c r="H39" s="263"/>
      <c r="I39" s="263"/>
      <c r="J39" s="263"/>
      <c r="K39" s="261"/>
    </row>
    <row r="40" s="1" customFormat="1" ht="15" customHeight="1">
      <c r="B40" s="264"/>
      <c r="C40" s="265"/>
      <c r="D40" s="263"/>
      <c r="E40" s="266" t="s">
        <v>125</v>
      </c>
      <c r="F40" s="263"/>
      <c r="G40" s="263" t="s">
        <v>787</v>
      </c>
      <c r="H40" s="263"/>
      <c r="I40" s="263"/>
      <c r="J40" s="263"/>
      <c r="K40" s="261"/>
    </row>
    <row r="41" s="1" customFormat="1" ht="15" customHeight="1">
      <c r="B41" s="264"/>
      <c r="C41" s="265"/>
      <c r="D41" s="263"/>
      <c r="E41" s="266" t="s">
        <v>126</v>
      </c>
      <c r="F41" s="263"/>
      <c r="G41" s="263" t="s">
        <v>788</v>
      </c>
      <c r="H41" s="263"/>
      <c r="I41" s="263"/>
      <c r="J41" s="263"/>
      <c r="K41" s="261"/>
    </row>
    <row r="42" s="1" customFormat="1" ht="15" customHeight="1">
      <c r="B42" s="264"/>
      <c r="C42" s="265"/>
      <c r="D42" s="263"/>
      <c r="E42" s="266" t="s">
        <v>789</v>
      </c>
      <c r="F42" s="263"/>
      <c r="G42" s="263" t="s">
        <v>790</v>
      </c>
      <c r="H42" s="263"/>
      <c r="I42" s="263"/>
      <c r="J42" s="263"/>
      <c r="K42" s="261"/>
    </row>
    <row r="43" s="1" customFormat="1" ht="15" customHeight="1">
      <c r="B43" s="264"/>
      <c r="C43" s="265"/>
      <c r="D43" s="263"/>
      <c r="E43" s="266"/>
      <c r="F43" s="263"/>
      <c r="G43" s="263" t="s">
        <v>791</v>
      </c>
      <c r="H43" s="263"/>
      <c r="I43" s="263"/>
      <c r="J43" s="263"/>
      <c r="K43" s="261"/>
    </row>
    <row r="44" s="1" customFormat="1" ht="15" customHeight="1">
      <c r="B44" s="264"/>
      <c r="C44" s="265"/>
      <c r="D44" s="263"/>
      <c r="E44" s="266" t="s">
        <v>792</v>
      </c>
      <c r="F44" s="263"/>
      <c r="G44" s="263" t="s">
        <v>793</v>
      </c>
      <c r="H44" s="263"/>
      <c r="I44" s="263"/>
      <c r="J44" s="263"/>
      <c r="K44" s="261"/>
    </row>
    <row r="45" s="1" customFormat="1" ht="15" customHeight="1">
      <c r="B45" s="264"/>
      <c r="C45" s="265"/>
      <c r="D45" s="263"/>
      <c r="E45" s="266" t="s">
        <v>128</v>
      </c>
      <c r="F45" s="263"/>
      <c r="G45" s="263" t="s">
        <v>794</v>
      </c>
      <c r="H45" s="263"/>
      <c r="I45" s="263"/>
      <c r="J45" s="263"/>
      <c r="K45" s="261"/>
    </row>
    <row r="46" s="1" customFormat="1" ht="12.75" customHeight="1">
      <c r="B46" s="264"/>
      <c r="C46" s="265"/>
      <c r="D46" s="263"/>
      <c r="E46" s="263"/>
      <c r="F46" s="263"/>
      <c r="G46" s="263"/>
      <c r="H46" s="263"/>
      <c r="I46" s="263"/>
      <c r="J46" s="263"/>
      <c r="K46" s="261"/>
    </row>
    <row r="47" s="1" customFormat="1" ht="15" customHeight="1">
      <c r="B47" s="264"/>
      <c r="C47" s="265"/>
      <c r="D47" s="263" t="s">
        <v>795</v>
      </c>
      <c r="E47" s="263"/>
      <c r="F47" s="263"/>
      <c r="G47" s="263"/>
      <c r="H47" s="263"/>
      <c r="I47" s="263"/>
      <c r="J47" s="263"/>
      <c r="K47" s="261"/>
    </row>
    <row r="48" s="1" customFormat="1" ht="15" customHeight="1">
      <c r="B48" s="264"/>
      <c r="C48" s="265"/>
      <c r="D48" s="265"/>
      <c r="E48" s="263" t="s">
        <v>796</v>
      </c>
      <c r="F48" s="263"/>
      <c r="G48" s="263"/>
      <c r="H48" s="263"/>
      <c r="I48" s="263"/>
      <c r="J48" s="263"/>
      <c r="K48" s="261"/>
    </row>
    <row r="49" s="1" customFormat="1" ht="15" customHeight="1">
      <c r="B49" s="264"/>
      <c r="C49" s="265"/>
      <c r="D49" s="265"/>
      <c r="E49" s="263" t="s">
        <v>797</v>
      </c>
      <c r="F49" s="263"/>
      <c r="G49" s="263"/>
      <c r="H49" s="263"/>
      <c r="I49" s="263"/>
      <c r="J49" s="263"/>
      <c r="K49" s="261"/>
    </row>
    <row r="50" s="1" customFormat="1" ht="15" customHeight="1">
      <c r="B50" s="264"/>
      <c r="C50" s="265"/>
      <c r="D50" s="265"/>
      <c r="E50" s="263" t="s">
        <v>798</v>
      </c>
      <c r="F50" s="263"/>
      <c r="G50" s="263"/>
      <c r="H50" s="263"/>
      <c r="I50" s="263"/>
      <c r="J50" s="263"/>
      <c r="K50" s="261"/>
    </row>
    <row r="51" s="1" customFormat="1" ht="15" customHeight="1">
      <c r="B51" s="264"/>
      <c r="C51" s="265"/>
      <c r="D51" s="263" t="s">
        <v>799</v>
      </c>
      <c r="E51" s="263"/>
      <c r="F51" s="263"/>
      <c r="G51" s="263"/>
      <c r="H51" s="263"/>
      <c r="I51" s="263"/>
      <c r="J51" s="263"/>
      <c r="K51" s="261"/>
    </row>
    <row r="52" s="1" customFormat="1" ht="25.5" customHeight="1">
      <c r="B52" s="259"/>
      <c r="C52" s="260" t="s">
        <v>800</v>
      </c>
      <c r="D52" s="260"/>
      <c r="E52" s="260"/>
      <c r="F52" s="260"/>
      <c r="G52" s="260"/>
      <c r="H52" s="260"/>
      <c r="I52" s="260"/>
      <c r="J52" s="260"/>
      <c r="K52" s="261"/>
    </row>
    <row r="53" s="1" customFormat="1" ht="5.25" customHeight="1">
      <c r="B53" s="259"/>
      <c r="C53" s="262"/>
      <c r="D53" s="262"/>
      <c r="E53" s="262"/>
      <c r="F53" s="262"/>
      <c r="G53" s="262"/>
      <c r="H53" s="262"/>
      <c r="I53" s="262"/>
      <c r="J53" s="262"/>
      <c r="K53" s="261"/>
    </row>
    <row r="54" s="1" customFormat="1" ht="15" customHeight="1">
      <c r="B54" s="259"/>
      <c r="C54" s="263" t="s">
        <v>801</v>
      </c>
      <c r="D54" s="263"/>
      <c r="E54" s="263"/>
      <c r="F54" s="263"/>
      <c r="G54" s="263"/>
      <c r="H54" s="263"/>
      <c r="I54" s="263"/>
      <c r="J54" s="263"/>
      <c r="K54" s="261"/>
    </row>
    <row r="55" s="1" customFormat="1" ht="15" customHeight="1">
      <c r="B55" s="259"/>
      <c r="C55" s="263" t="s">
        <v>802</v>
      </c>
      <c r="D55" s="263"/>
      <c r="E55" s="263"/>
      <c r="F55" s="263"/>
      <c r="G55" s="263"/>
      <c r="H55" s="263"/>
      <c r="I55" s="263"/>
      <c r="J55" s="263"/>
      <c r="K55" s="261"/>
    </row>
    <row r="56" s="1" customFormat="1" ht="12.75" customHeight="1">
      <c r="B56" s="259"/>
      <c r="C56" s="263"/>
      <c r="D56" s="263"/>
      <c r="E56" s="263"/>
      <c r="F56" s="263"/>
      <c r="G56" s="263"/>
      <c r="H56" s="263"/>
      <c r="I56" s="263"/>
      <c r="J56" s="263"/>
      <c r="K56" s="261"/>
    </row>
    <row r="57" s="1" customFormat="1" ht="15" customHeight="1">
      <c r="B57" s="259"/>
      <c r="C57" s="263" t="s">
        <v>803</v>
      </c>
      <c r="D57" s="263"/>
      <c r="E57" s="263"/>
      <c r="F57" s="263"/>
      <c r="G57" s="263"/>
      <c r="H57" s="263"/>
      <c r="I57" s="263"/>
      <c r="J57" s="263"/>
      <c r="K57" s="261"/>
    </row>
    <row r="58" s="1" customFormat="1" ht="15" customHeight="1">
      <c r="B58" s="259"/>
      <c r="C58" s="265"/>
      <c r="D58" s="263" t="s">
        <v>804</v>
      </c>
      <c r="E58" s="263"/>
      <c r="F58" s="263"/>
      <c r="G58" s="263"/>
      <c r="H58" s="263"/>
      <c r="I58" s="263"/>
      <c r="J58" s="263"/>
      <c r="K58" s="261"/>
    </row>
    <row r="59" s="1" customFormat="1" ht="15" customHeight="1">
      <c r="B59" s="259"/>
      <c r="C59" s="265"/>
      <c r="D59" s="263" t="s">
        <v>805</v>
      </c>
      <c r="E59" s="263"/>
      <c r="F59" s="263"/>
      <c r="G59" s="263"/>
      <c r="H59" s="263"/>
      <c r="I59" s="263"/>
      <c r="J59" s="263"/>
      <c r="K59" s="261"/>
    </row>
    <row r="60" s="1" customFormat="1" ht="15" customHeight="1">
      <c r="B60" s="259"/>
      <c r="C60" s="265"/>
      <c r="D60" s="263" t="s">
        <v>806</v>
      </c>
      <c r="E60" s="263"/>
      <c r="F60" s="263"/>
      <c r="G60" s="263"/>
      <c r="H60" s="263"/>
      <c r="I60" s="263"/>
      <c r="J60" s="263"/>
      <c r="K60" s="261"/>
    </row>
    <row r="61" s="1" customFormat="1" ht="15" customHeight="1">
      <c r="B61" s="259"/>
      <c r="C61" s="265"/>
      <c r="D61" s="263" t="s">
        <v>807</v>
      </c>
      <c r="E61" s="263"/>
      <c r="F61" s="263"/>
      <c r="G61" s="263"/>
      <c r="H61" s="263"/>
      <c r="I61" s="263"/>
      <c r="J61" s="263"/>
      <c r="K61" s="261"/>
    </row>
    <row r="62" s="1" customFormat="1" ht="15" customHeight="1">
      <c r="B62" s="259"/>
      <c r="C62" s="265"/>
      <c r="D62" s="268" t="s">
        <v>808</v>
      </c>
      <c r="E62" s="268"/>
      <c r="F62" s="268"/>
      <c r="G62" s="268"/>
      <c r="H62" s="268"/>
      <c r="I62" s="268"/>
      <c r="J62" s="268"/>
      <c r="K62" s="261"/>
    </row>
    <row r="63" s="1" customFormat="1" ht="15" customHeight="1">
      <c r="B63" s="259"/>
      <c r="C63" s="265"/>
      <c r="D63" s="263" t="s">
        <v>809</v>
      </c>
      <c r="E63" s="263"/>
      <c r="F63" s="263"/>
      <c r="G63" s="263"/>
      <c r="H63" s="263"/>
      <c r="I63" s="263"/>
      <c r="J63" s="263"/>
      <c r="K63" s="261"/>
    </row>
    <row r="64" s="1" customFormat="1" ht="12.75" customHeight="1">
      <c r="B64" s="259"/>
      <c r="C64" s="265"/>
      <c r="D64" s="265"/>
      <c r="E64" s="269"/>
      <c r="F64" s="265"/>
      <c r="G64" s="265"/>
      <c r="H64" s="265"/>
      <c r="I64" s="265"/>
      <c r="J64" s="265"/>
      <c r="K64" s="261"/>
    </row>
    <row r="65" s="1" customFormat="1" ht="15" customHeight="1">
      <c r="B65" s="259"/>
      <c r="C65" s="265"/>
      <c r="D65" s="263" t="s">
        <v>810</v>
      </c>
      <c r="E65" s="263"/>
      <c r="F65" s="263"/>
      <c r="G65" s="263"/>
      <c r="H65" s="263"/>
      <c r="I65" s="263"/>
      <c r="J65" s="263"/>
      <c r="K65" s="261"/>
    </row>
    <row r="66" s="1" customFormat="1" ht="15" customHeight="1">
      <c r="B66" s="259"/>
      <c r="C66" s="265"/>
      <c r="D66" s="268" t="s">
        <v>811</v>
      </c>
      <c r="E66" s="268"/>
      <c r="F66" s="268"/>
      <c r="G66" s="268"/>
      <c r="H66" s="268"/>
      <c r="I66" s="268"/>
      <c r="J66" s="268"/>
      <c r="K66" s="261"/>
    </row>
    <row r="67" s="1" customFormat="1" ht="15" customHeight="1">
      <c r="B67" s="259"/>
      <c r="C67" s="265"/>
      <c r="D67" s="263" t="s">
        <v>812</v>
      </c>
      <c r="E67" s="263"/>
      <c r="F67" s="263"/>
      <c r="G67" s="263"/>
      <c r="H67" s="263"/>
      <c r="I67" s="263"/>
      <c r="J67" s="263"/>
      <c r="K67" s="261"/>
    </row>
    <row r="68" s="1" customFormat="1" ht="15" customHeight="1">
      <c r="B68" s="259"/>
      <c r="C68" s="265"/>
      <c r="D68" s="263" t="s">
        <v>813</v>
      </c>
      <c r="E68" s="263"/>
      <c r="F68" s="263"/>
      <c r="G68" s="263"/>
      <c r="H68" s="263"/>
      <c r="I68" s="263"/>
      <c r="J68" s="263"/>
      <c r="K68" s="261"/>
    </row>
    <row r="69" s="1" customFormat="1" ht="15" customHeight="1">
      <c r="B69" s="259"/>
      <c r="C69" s="265"/>
      <c r="D69" s="263" t="s">
        <v>814</v>
      </c>
      <c r="E69" s="263"/>
      <c r="F69" s="263"/>
      <c r="G69" s="263"/>
      <c r="H69" s="263"/>
      <c r="I69" s="263"/>
      <c r="J69" s="263"/>
      <c r="K69" s="261"/>
    </row>
    <row r="70" s="1" customFormat="1" ht="15" customHeight="1">
      <c r="B70" s="259"/>
      <c r="C70" s="265"/>
      <c r="D70" s="263" t="s">
        <v>815</v>
      </c>
      <c r="E70" s="263"/>
      <c r="F70" s="263"/>
      <c r="G70" s="263"/>
      <c r="H70" s="263"/>
      <c r="I70" s="263"/>
      <c r="J70" s="263"/>
      <c r="K70" s="261"/>
    </row>
    <row r="7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="1" customFormat="1" ht="45" customHeight="1">
      <c r="B75" s="278"/>
      <c r="C75" s="279" t="s">
        <v>816</v>
      </c>
      <c r="D75" s="279"/>
      <c r="E75" s="279"/>
      <c r="F75" s="279"/>
      <c r="G75" s="279"/>
      <c r="H75" s="279"/>
      <c r="I75" s="279"/>
      <c r="J75" s="279"/>
      <c r="K75" s="280"/>
    </row>
    <row r="76" s="1" customFormat="1" ht="17.25" customHeight="1">
      <c r="B76" s="278"/>
      <c r="C76" s="281" t="s">
        <v>817</v>
      </c>
      <c r="D76" s="281"/>
      <c r="E76" s="281"/>
      <c r="F76" s="281" t="s">
        <v>818</v>
      </c>
      <c r="G76" s="282"/>
      <c r="H76" s="281" t="s">
        <v>57</v>
      </c>
      <c r="I76" s="281" t="s">
        <v>60</v>
      </c>
      <c r="J76" s="281" t="s">
        <v>819</v>
      </c>
      <c r="K76" s="280"/>
    </row>
    <row r="77" s="1" customFormat="1" ht="17.25" customHeight="1">
      <c r="B77" s="278"/>
      <c r="C77" s="283" t="s">
        <v>820</v>
      </c>
      <c r="D77" s="283"/>
      <c r="E77" s="283"/>
      <c r="F77" s="284" t="s">
        <v>821</v>
      </c>
      <c r="G77" s="285"/>
      <c r="H77" s="283"/>
      <c r="I77" s="283"/>
      <c r="J77" s="283" t="s">
        <v>822</v>
      </c>
      <c r="K77" s="280"/>
    </row>
    <row r="78" s="1" customFormat="1" ht="5.25" customHeight="1">
      <c r="B78" s="278"/>
      <c r="C78" s="286"/>
      <c r="D78" s="286"/>
      <c r="E78" s="286"/>
      <c r="F78" s="286"/>
      <c r="G78" s="287"/>
      <c r="H78" s="286"/>
      <c r="I78" s="286"/>
      <c r="J78" s="286"/>
      <c r="K78" s="280"/>
    </row>
    <row r="79" s="1" customFormat="1" ht="15" customHeight="1">
      <c r="B79" s="278"/>
      <c r="C79" s="266" t="s">
        <v>56</v>
      </c>
      <c r="D79" s="288"/>
      <c r="E79" s="288"/>
      <c r="F79" s="289" t="s">
        <v>823</v>
      </c>
      <c r="G79" s="290"/>
      <c r="H79" s="266" t="s">
        <v>824</v>
      </c>
      <c r="I79" s="266" t="s">
        <v>825</v>
      </c>
      <c r="J79" s="266">
        <v>20</v>
      </c>
      <c r="K79" s="280"/>
    </row>
    <row r="80" s="1" customFormat="1" ht="15" customHeight="1">
      <c r="B80" s="278"/>
      <c r="C80" s="266" t="s">
        <v>826</v>
      </c>
      <c r="D80" s="266"/>
      <c r="E80" s="266"/>
      <c r="F80" s="289" t="s">
        <v>823</v>
      </c>
      <c r="G80" s="290"/>
      <c r="H80" s="266" t="s">
        <v>827</v>
      </c>
      <c r="I80" s="266" t="s">
        <v>825</v>
      </c>
      <c r="J80" s="266">
        <v>120</v>
      </c>
      <c r="K80" s="280"/>
    </row>
    <row r="81" s="1" customFormat="1" ht="15" customHeight="1">
      <c r="B81" s="291"/>
      <c r="C81" s="266" t="s">
        <v>828</v>
      </c>
      <c r="D81" s="266"/>
      <c r="E81" s="266"/>
      <c r="F81" s="289" t="s">
        <v>829</v>
      </c>
      <c r="G81" s="290"/>
      <c r="H81" s="266" t="s">
        <v>830</v>
      </c>
      <c r="I81" s="266" t="s">
        <v>825</v>
      </c>
      <c r="J81" s="266">
        <v>50</v>
      </c>
      <c r="K81" s="280"/>
    </row>
    <row r="82" s="1" customFormat="1" ht="15" customHeight="1">
      <c r="B82" s="291"/>
      <c r="C82" s="266" t="s">
        <v>831</v>
      </c>
      <c r="D82" s="266"/>
      <c r="E82" s="266"/>
      <c r="F82" s="289" t="s">
        <v>823</v>
      </c>
      <c r="G82" s="290"/>
      <c r="H82" s="266" t="s">
        <v>832</v>
      </c>
      <c r="I82" s="266" t="s">
        <v>833</v>
      </c>
      <c r="J82" s="266"/>
      <c r="K82" s="280"/>
    </row>
    <row r="83" s="1" customFormat="1" ht="15" customHeight="1">
      <c r="B83" s="291"/>
      <c r="C83" s="292" t="s">
        <v>834</v>
      </c>
      <c r="D83" s="292"/>
      <c r="E83" s="292"/>
      <c r="F83" s="293" t="s">
        <v>829</v>
      </c>
      <c r="G83" s="292"/>
      <c r="H83" s="292" t="s">
        <v>835</v>
      </c>
      <c r="I83" s="292" t="s">
        <v>825</v>
      </c>
      <c r="J83" s="292">
        <v>15</v>
      </c>
      <c r="K83" s="280"/>
    </row>
    <row r="84" s="1" customFormat="1" ht="15" customHeight="1">
      <c r="B84" s="291"/>
      <c r="C84" s="292" t="s">
        <v>836</v>
      </c>
      <c r="D84" s="292"/>
      <c r="E84" s="292"/>
      <c r="F84" s="293" t="s">
        <v>829</v>
      </c>
      <c r="G84" s="292"/>
      <c r="H84" s="292" t="s">
        <v>837</v>
      </c>
      <c r="I84" s="292" t="s">
        <v>825</v>
      </c>
      <c r="J84" s="292">
        <v>15</v>
      </c>
      <c r="K84" s="280"/>
    </row>
    <row r="85" s="1" customFormat="1" ht="15" customHeight="1">
      <c r="B85" s="291"/>
      <c r="C85" s="292" t="s">
        <v>838</v>
      </c>
      <c r="D85" s="292"/>
      <c r="E85" s="292"/>
      <c r="F85" s="293" t="s">
        <v>829</v>
      </c>
      <c r="G85" s="292"/>
      <c r="H85" s="292" t="s">
        <v>839</v>
      </c>
      <c r="I85" s="292" t="s">
        <v>825</v>
      </c>
      <c r="J85" s="292">
        <v>20</v>
      </c>
      <c r="K85" s="280"/>
    </row>
    <row r="86" s="1" customFormat="1" ht="15" customHeight="1">
      <c r="B86" s="291"/>
      <c r="C86" s="292" t="s">
        <v>840</v>
      </c>
      <c r="D86" s="292"/>
      <c r="E86" s="292"/>
      <c r="F86" s="293" t="s">
        <v>829</v>
      </c>
      <c r="G86" s="292"/>
      <c r="H86" s="292" t="s">
        <v>841</v>
      </c>
      <c r="I86" s="292" t="s">
        <v>825</v>
      </c>
      <c r="J86" s="292">
        <v>20</v>
      </c>
      <c r="K86" s="280"/>
    </row>
    <row r="87" s="1" customFormat="1" ht="15" customHeight="1">
      <c r="B87" s="291"/>
      <c r="C87" s="266" t="s">
        <v>842</v>
      </c>
      <c r="D87" s="266"/>
      <c r="E87" s="266"/>
      <c r="F87" s="289" t="s">
        <v>829</v>
      </c>
      <c r="G87" s="290"/>
      <c r="H87" s="266" t="s">
        <v>843</v>
      </c>
      <c r="I87" s="266" t="s">
        <v>825</v>
      </c>
      <c r="J87" s="266">
        <v>50</v>
      </c>
      <c r="K87" s="280"/>
    </row>
    <row r="88" s="1" customFormat="1" ht="15" customHeight="1">
      <c r="B88" s="291"/>
      <c r="C88" s="266" t="s">
        <v>844</v>
      </c>
      <c r="D88" s="266"/>
      <c r="E88" s="266"/>
      <c r="F88" s="289" t="s">
        <v>829</v>
      </c>
      <c r="G88" s="290"/>
      <c r="H88" s="266" t="s">
        <v>845</v>
      </c>
      <c r="I88" s="266" t="s">
        <v>825</v>
      </c>
      <c r="J88" s="266">
        <v>20</v>
      </c>
      <c r="K88" s="280"/>
    </row>
    <row r="89" s="1" customFormat="1" ht="15" customHeight="1">
      <c r="B89" s="291"/>
      <c r="C89" s="266" t="s">
        <v>846</v>
      </c>
      <c r="D89" s="266"/>
      <c r="E89" s="266"/>
      <c r="F89" s="289" t="s">
        <v>829</v>
      </c>
      <c r="G89" s="290"/>
      <c r="H89" s="266" t="s">
        <v>847</v>
      </c>
      <c r="I89" s="266" t="s">
        <v>825</v>
      </c>
      <c r="J89" s="266">
        <v>20</v>
      </c>
      <c r="K89" s="280"/>
    </row>
    <row r="90" s="1" customFormat="1" ht="15" customHeight="1">
      <c r="B90" s="291"/>
      <c r="C90" s="266" t="s">
        <v>848</v>
      </c>
      <c r="D90" s="266"/>
      <c r="E90" s="266"/>
      <c r="F90" s="289" t="s">
        <v>829</v>
      </c>
      <c r="G90" s="290"/>
      <c r="H90" s="266" t="s">
        <v>849</v>
      </c>
      <c r="I90" s="266" t="s">
        <v>825</v>
      </c>
      <c r="J90" s="266">
        <v>50</v>
      </c>
      <c r="K90" s="280"/>
    </row>
    <row r="91" s="1" customFormat="1" ht="15" customHeight="1">
      <c r="B91" s="291"/>
      <c r="C91" s="266" t="s">
        <v>850</v>
      </c>
      <c r="D91" s="266"/>
      <c r="E91" s="266"/>
      <c r="F91" s="289" t="s">
        <v>829</v>
      </c>
      <c r="G91" s="290"/>
      <c r="H91" s="266" t="s">
        <v>850</v>
      </c>
      <c r="I91" s="266" t="s">
        <v>825</v>
      </c>
      <c r="J91" s="266">
        <v>50</v>
      </c>
      <c r="K91" s="280"/>
    </row>
    <row r="92" s="1" customFormat="1" ht="15" customHeight="1">
      <c r="B92" s="291"/>
      <c r="C92" s="266" t="s">
        <v>851</v>
      </c>
      <c r="D92" s="266"/>
      <c r="E92" s="266"/>
      <c r="F92" s="289" t="s">
        <v>829</v>
      </c>
      <c r="G92" s="290"/>
      <c r="H92" s="266" t="s">
        <v>852</v>
      </c>
      <c r="I92" s="266" t="s">
        <v>825</v>
      </c>
      <c r="J92" s="266">
        <v>255</v>
      </c>
      <c r="K92" s="280"/>
    </row>
    <row r="93" s="1" customFormat="1" ht="15" customHeight="1">
      <c r="B93" s="291"/>
      <c r="C93" s="266" t="s">
        <v>853</v>
      </c>
      <c r="D93" s="266"/>
      <c r="E93" s="266"/>
      <c r="F93" s="289" t="s">
        <v>823</v>
      </c>
      <c r="G93" s="290"/>
      <c r="H93" s="266" t="s">
        <v>854</v>
      </c>
      <c r="I93" s="266" t="s">
        <v>855</v>
      </c>
      <c r="J93" s="266"/>
      <c r="K93" s="280"/>
    </row>
    <row r="94" s="1" customFormat="1" ht="15" customHeight="1">
      <c r="B94" s="291"/>
      <c r="C94" s="266" t="s">
        <v>856</v>
      </c>
      <c r="D94" s="266"/>
      <c r="E94" s="266"/>
      <c r="F94" s="289" t="s">
        <v>823</v>
      </c>
      <c r="G94" s="290"/>
      <c r="H94" s="266" t="s">
        <v>857</v>
      </c>
      <c r="I94" s="266" t="s">
        <v>858</v>
      </c>
      <c r="J94" s="266"/>
      <c r="K94" s="280"/>
    </row>
    <row r="95" s="1" customFormat="1" ht="15" customHeight="1">
      <c r="B95" s="291"/>
      <c r="C95" s="266" t="s">
        <v>859</v>
      </c>
      <c r="D95" s="266"/>
      <c r="E95" s="266"/>
      <c r="F95" s="289" t="s">
        <v>823</v>
      </c>
      <c r="G95" s="290"/>
      <c r="H95" s="266" t="s">
        <v>859</v>
      </c>
      <c r="I95" s="266" t="s">
        <v>858</v>
      </c>
      <c r="J95" s="266"/>
      <c r="K95" s="280"/>
    </row>
    <row r="96" s="1" customFormat="1" ht="15" customHeight="1">
      <c r="B96" s="291"/>
      <c r="C96" s="266" t="s">
        <v>41</v>
      </c>
      <c r="D96" s="266"/>
      <c r="E96" s="266"/>
      <c r="F96" s="289" t="s">
        <v>823</v>
      </c>
      <c r="G96" s="290"/>
      <c r="H96" s="266" t="s">
        <v>860</v>
      </c>
      <c r="I96" s="266" t="s">
        <v>858</v>
      </c>
      <c r="J96" s="266"/>
      <c r="K96" s="280"/>
    </row>
    <row r="97" s="1" customFormat="1" ht="15" customHeight="1">
      <c r="B97" s="291"/>
      <c r="C97" s="266" t="s">
        <v>51</v>
      </c>
      <c r="D97" s="266"/>
      <c r="E97" s="266"/>
      <c r="F97" s="289" t="s">
        <v>823</v>
      </c>
      <c r="G97" s="290"/>
      <c r="H97" s="266" t="s">
        <v>861</v>
      </c>
      <c r="I97" s="266" t="s">
        <v>858</v>
      </c>
      <c r="J97" s="266"/>
      <c r="K97" s="280"/>
    </row>
    <row r="98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="1" customFormat="1" ht="45" customHeight="1">
      <c r="B102" s="278"/>
      <c r="C102" s="279" t="s">
        <v>862</v>
      </c>
      <c r="D102" s="279"/>
      <c r="E102" s="279"/>
      <c r="F102" s="279"/>
      <c r="G102" s="279"/>
      <c r="H102" s="279"/>
      <c r="I102" s="279"/>
      <c r="J102" s="279"/>
      <c r="K102" s="280"/>
    </row>
    <row r="103" s="1" customFormat="1" ht="17.25" customHeight="1">
      <c r="B103" s="278"/>
      <c r="C103" s="281" t="s">
        <v>817</v>
      </c>
      <c r="D103" s="281"/>
      <c r="E103" s="281"/>
      <c r="F103" s="281" t="s">
        <v>818</v>
      </c>
      <c r="G103" s="282"/>
      <c r="H103" s="281" t="s">
        <v>57</v>
      </c>
      <c r="I103" s="281" t="s">
        <v>60</v>
      </c>
      <c r="J103" s="281" t="s">
        <v>819</v>
      </c>
      <c r="K103" s="280"/>
    </row>
    <row r="104" s="1" customFormat="1" ht="17.25" customHeight="1">
      <c r="B104" s="278"/>
      <c r="C104" s="283" t="s">
        <v>820</v>
      </c>
      <c r="D104" s="283"/>
      <c r="E104" s="283"/>
      <c r="F104" s="284" t="s">
        <v>821</v>
      </c>
      <c r="G104" s="285"/>
      <c r="H104" s="283"/>
      <c r="I104" s="283"/>
      <c r="J104" s="283" t="s">
        <v>822</v>
      </c>
      <c r="K104" s="280"/>
    </row>
    <row r="105" s="1" customFormat="1" ht="5.25" customHeight="1">
      <c r="B105" s="278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="1" customFormat="1" ht="15" customHeight="1">
      <c r="B106" s="278"/>
      <c r="C106" s="266" t="s">
        <v>56</v>
      </c>
      <c r="D106" s="288"/>
      <c r="E106" s="288"/>
      <c r="F106" s="289" t="s">
        <v>823</v>
      </c>
      <c r="G106" s="266"/>
      <c r="H106" s="266" t="s">
        <v>863</v>
      </c>
      <c r="I106" s="266" t="s">
        <v>825</v>
      </c>
      <c r="J106" s="266">
        <v>20</v>
      </c>
      <c r="K106" s="280"/>
    </row>
    <row r="107" s="1" customFormat="1" ht="15" customHeight="1">
      <c r="B107" s="278"/>
      <c r="C107" s="266" t="s">
        <v>826</v>
      </c>
      <c r="D107" s="266"/>
      <c r="E107" s="266"/>
      <c r="F107" s="289" t="s">
        <v>823</v>
      </c>
      <c r="G107" s="266"/>
      <c r="H107" s="266" t="s">
        <v>863</v>
      </c>
      <c r="I107" s="266" t="s">
        <v>825</v>
      </c>
      <c r="J107" s="266">
        <v>120</v>
      </c>
      <c r="K107" s="280"/>
    </row>
    <row r="108" s="1" customFormat="1" ht="15" customHeight="1">
      <c r="B108" s="291"/>
      <c r="C108" s="266" t="s">
        <v>828</v>
      </c>
      <c r="D108" s="266"/>
      <c r="E108" s="266"/>
      <c r="F108" s="289" t="s">
        <v>829</v>
      </c>
      <c r="G108" s="266"/>
      <c r="H108" s="266" t="s">
        <v>863</v>
      </c>
      <c r="I108" s="266" t="s">
        <v>825</v>
      </c>
      <c r="J108" s="266">
        <v>50</v>
      </c>
      <c r="K108" s="280"/>
    </row>
    <row r="109" s="1" customFormat="1" ht="15" customHeight="1">
      <c r="B109" s="291"/>
      <c r="C109" s="266" t="s">
        <v>831</v>
      </c>
      <c r="D109" s="266"/>
      <c r="E109" s="266"/>
      <c r="F109" s="289" t="s">
        <v>823</v>
      </c>
      <c r="G109" s="266"/>
      <c r="H109" s="266" t="s">
        <v>863</v>
      </c>
      <c r="I109" s="266" t="s">
        <v>833</v>
      </c>
      <c r="J109" s="266"/>
      <c r="K109" s="280"/>
    </row>
    <row r="110" s="1" customFormat="1" ht="15" customHeight="1">
      <c r="B110" s="291"/>
      <c r="C110" s="266" t="s">
        <v>842</v>
      </c>
      <c r="D110" s="266"/>
      <c r="E110" s="266"/>
      <c r="F110" s="289" t="s">
        <v>829</v>
      </c>
      <c r="G110" s="266"/>
      <c r="H110" s="266" t="s">
        <v>863</v>
      </c>
      <c r="I110" s="266" t="s">
        <v>825</v>
      </c>
      <c r="J110" s="266">
        <v>50</v>
      </c>
      <c r="K110" s="280"/>
    </row>
    <row r="111" s="1" customFormat="1" ht="15" customHeight="1">
      <c r="B111" s="291"/>
      <c r="C111" s="266" t="s">
        <v>850</v>
      </c>
      <c r="D111" s="266"/>
      <c r="E111" s="266"/>
      <c r="F111" s="289" t="s">
        <v>829</v>
      </c>
      <c r="G111" s="266"/>
      <c r="H111" s="266" t="s">
        <v>863</v>
      </c>
      <c r="I111" s="266" t="s">
        <v>825</v>
      </c>
      <c r="J111" s="266">
        <v>50</v>
      </c>
      <c r="K111" s="280"/>
    </row>
    <row r="112" s="1" customFormat="1" ht="15" customHeight="1">
      <c r="B112" s="291"/>
      <c r="C112" s="266" t="s">
        <v>848</v>
      </c>
      <c r="D112" s="266"/>
      <c r="E112" s="266"/>
      <c r="F112" s="289" t="s">
        <v>829</v>
      </c>
      <c r="G112" s="266"/>
      <c r="H112" s="266" t="s">
        <v>863</v>
      </c>
      <c r="I112" s="266" t="s">
        <v>825</v>
      </c>
      <c r="J112" s="266">
        <v>50</v>
      </c>
      <c r="K112" s="280"/>
    </row>
    <row r="113" s="1" customFormat="1" ht="15" customHeight="1">
      <c r="B113" s="291"/>
      <c r="C113" s="266" t="s">
        <v>56</v>
      </c>
      <c r="D113" s="266"/>
      <c r="E113" s="266"/>
      <c r="F113" s="289" t="s">
        <v>823</v>
      </c>
      <c r="G113" s="266"/>
      <c r="H113" s="266" t="s">
        <v>864</v>
      </c>
      <c r="I113" s="266" t="s">
        <v>825</v>
      </c>
      <c r="J113" s="266">
        <v>20</v>
      </c>
      <c r="K113" s="280"/>
    </row>
    <row r="114" s="1" customFormat="1" ht="15" customHeight="1">
      <c r="B114" s="291"/>
      <c r="C114" s="266" t="s">
        <v>865</v>
      </c>
      <c r="D114" s="266"/>
      <c r="E114" s="266"/>
      <c r="F114" s="289" t="s">
        <v>823</v>
      </c>
      <c r="G114" s="266"/>
      <c r="H114" s="266" t="s">
        <v>866</v>
      </c>
      <c r="I114" s="266" t="s">
        <v>825</v>
      </c>
      <c r="J114" s="266">
        <v>120</v>
      </c>
      <c r="K114" s="280"/>
    </row>
    <row r="115" s="1" customFormat="1" ht="15" customHeight="1">
      <c r="B115" s="291"/>
      <c r="C115" s="266" t="s">
        <v>41</v>
      </c>
      <c r="D115" s="266"/>
      <c r="E115" s="266"/>
      <c r="F115" s="289" t="s">
        <v>823</v>
      </c>
      <c r="G115" s="266"/>
      <c r="H115" s="266" t="s">
        <v>867</v>
      </c>
      <c r="I115" s="266" t="s">
        <v>858</v>
      </c>
      <c r="J115" s="266"/>
      <c r="K115" s="280"/>
    </row>
    <row r="116" s="1" customFormat="1" ht="15" customHeight="1">
      <c r="B116" s="291"/>
      <c r="C116" s="266" t="s">
        <v>51</v>
      </c>
      <c r="D116" s="266"/>
      <c r="E116" s="266"/>
      <c r="F116" s="289" t="s">
        <v>823</v>
      </c>
      <c r="G116" s="266"/>
      <c r="H116" s="266" t="s">
        <v>868</v>
      </c>
      <c r="I116" s="266" t="s">
        <v>858</v>
      </c>
      <c r="J116" s="266"/>
      <c r="K116" s="280"/>
    </row>
    <row r="117" s="1" customFormat="1" ht="15" customHeight="1">
      <c r="B117" s="291"/>
      <c r="C117" s="266" t="s">
        <v>60</v>
      </c>
      <c r="D117" s="266"/>
      <c r="E117" s="266"/>
      <c r="F117" s="289" t="s">
        <v>823</v>
      </c>
      <c r="G117" s="266"/>
      <c r="H117" s="266" t="s">
        <v>869</v>
      </c>
      <c r="I117" s="266" t="s">
        <v>870</v>
      </c>
      <c r="J117" s="266"/>
      <c r="K117" s="280"/>
    </row>
    <row r="118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="1" customFormat="1" ht="45" customHeight="1">
      <c r="B122" s="307"/>
      <c r="C122" s="257" t="s">
        <v>871</v>
      </c>
      <c r="D122" s="257"/>
      <c r="E122" s="257"/>
      <c r="F122" s="257"/>
      <c r="G122" s="257"/>
      <c r="H122" s="257"/>
      <c r="I122" s="257"/>
      <c r="J122" s="257"/>
      <c r="K122" s="308"/>
    </row>
    <row r="123" s="1" customFormat="1" ht="17.25" customHeight="1">
      <c r="B123" s="309"/>
      <c r="C123" s="281" t="s">
        <v>817</v>
      </c>
      <c r="D123" s="281"/>
      <c r="E123" s="281"/>
      <c r="F123" s="281" t="s">
        <v>818</v>
      </c>
      <c r="G123" s="282"/>
      <c r="H123" s="281" t="s">
        <v>57</v>
      </c>
      <c r="I123" s="281" t="s">
        <v>60</v>
      </c>
      <c r="J123" s="281" t="s">
        <v>819</v>
      </c>
      <c r="K123" s="310"/>
    </row>
    <row r="124" s="1" customFormat="1" ht="17.25" customHeight="1">
      <c r="B124" s="309"/>
      <c r="C124" s="283" t="s">
        <v>820</v>
      </c>
      <c r="D124" s="283"/>
      <c r="E124" s="283"/>
      <c r="F124" s="284" t="s">
        <v>821</v>
      </c>
      <c r="G124" s="285"/>
      <c r="H124" s="283"/>
      <c r="I124" s="283"/>
      <c r="J124" s="283" t="s">
        <v>822</v>
      </c>
      <c r="K124" s="310"/>
    </row>
    <row r="125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="1" customFormat="1" ht="15" customHeight="1">
      <c r="B126" s="311"/>
      <c r="C126" s="266" t="s">
        <v>826</v>
      </c>
      <c r="D126" s="288"/>
      <c r="E126" s="288"/>
      <c r="F126" s="289" t="s">
        <v>823</v>
      </c>
      <c r="G126" s="266"/>
      <c r="H126" s="266" t="s">
        <v>863</v>
      </c>
      <c r="I126" s="266" t="s">
        <v>825</v>
      </c>
      <c r="J126" s="266">
        <v>120</v>
      </c>
      <c r="K126" s="314"/>
    </row>
    <row r="127" s="1" customFormat="1" ht="15" customHeight="1">
      <c r="B127" s="311"/>
      <c r="C127" s="266" t="s">
        <v>872</v>
      </c>
      <c r="D127" s="266"/>
      <c r="E127" s="266"/>
      <c r="F127" s="289" t="s">
        <v>823</v>
      </c>
      <c r="G127" s="266"/>
      <c r="H127" s="266" t="s">
        <v>873</v>
      </c>
      <c r="I127" s="266" t="s">
        <v>825</v>
      </c>
      <c r="J127" s="266" t="s">
        <v>874</v>
      </c>
      <c r="K127" s="314"/>
    </row>
    <row r="128" s="1" customFormat="1" ht="15" customHeight="1">
      <c r="B128" s="311"/>
      <c r="C128" s="266" t="s">
        <v>88</v>
      </c>
      <c r="D128" s="266"/>
      <c r="E128" s="266"/>
      <c r="F128" s="289" t="s">
        <v>823</v>
      </c>
      <c r="G128" s="266"/>
      <c r="H128" s="266" t="s">
        <v>875</v>
      </c>
      <c r="I128" s="266" t="s">
        <v>825</v>
      </c>
      <c r="J128" s="266" t="s">
        <v>874</v>
      </c>
      <c r="K128" s="314"/>
    </row>
    <row r="129" s="1" customFormat="1" ht="15" customHeight="1">
      <c r="B129" s="311"/>
      <c r="C129" s="266" t="s">
        <v>834</v>
      </c>
      <c r="D129" s="266"/>
      <c r="E129" s="266"/>
      <c r="F129" s="289" t="s">
        <v>829</v>
      </c>
      <c r="G129" s="266"/>
      <c r="H129" s="266" t="s">
        <v>835</v>
      </c>
      <c r="I129" s="266" t="s">
        <v>825</v>
      </c>
      <c r="J129" s="266">
        <v>15</v>
      </c>
      <c r="K129" s="314"/>
    </row>
    <row r="130" s="1" customFormat="1" ht="15" customHeight="1">
      <c r="B130" s="311"/>
      <c r="C130" s="292" t="s">
        <v>836</v>
      </c>
      <c r="D130" s="292"/>
      <c r="E130" s="292"/>
      <c r="F130" s="293" t="s">
        <v>829</v>
      </c>
      <c r="G130" s="292"/>
      <c r="H130" s="292" t="s">
        <v>837</v>
      </c>
      <c r="I130" s="292" t="s">
        <v>825</v>
      </c>
      <c r="J130" s="292">
        <v>15</v>
      </c>
      <c r="K130" s="314"/>
    </row>
    <row r="131" s="1" customFormat="1" ht="15" customHeight="1">
      <c r="B131" s="311"/>
      <c r="C131" s="292" t="s">
        <v>838</v>
      </c>
      <c r="D131" s="292"/>
      <c r="E131" s="292"/>
      <c r="F131" s="293" t="s">
        <v>829</v>
      </c>
      <c r="G131" s="292"/>
      <c r="H131" s="292" t="s">
        <v>839</v>
      </c>
      <c r="I131" s="292" t="s">
        <v>825</v>
      </c>
      <c r="J131" s="292">
        <v>20</v>
      </c>
      <c r="K131" s="314"/>
    </row>
    <row r="132" s="1" customFormat="1" ht="15" customHeight="1">
      <c r="B132" s="311"/>
      <c r="C132" s="292" t="s">
        <v>840</v>
      </c>
      <c r="D132" s="292"/>
      <c r="E132" s="292"/>
      <c r="F132" s="293" t="s">
        <v>829</v>
      </c>
      <c r="G132" s="292"/>
      <c r="H132" s="292" t="s">
        <v>841</v>
      </c>
      <c r="I132" s="292" t="s">
        <v>825</v>
      </c>
      <c r="J132" s="292">
        <v>20</v>
      </c>
      <c r="K132" s="314"/>
    </row>
    <row r="133" s="1" customFormat="1" ht="15" customHeight="1">
      <c r="B133" s="311"/>
      <c r="C133" s="266" t="s">
        <v>828</v>
      </c>
      <c r="D133" s="266"/>
      <c r="E133" s="266"/>
      <c r="F133" s="289" t="s">
        <v>829</v>
      </c>
      <c r="G133" s="266"/>
      <c r="H133" s="266" t="s">
        <v>863</v>
      </c>
      <c r="I133" s="266" t="s">
        <v>825</v>
      </c>
      <c r="J133" s="266">
        <v>50</v>
      </c>
      <c r="K133" s="314"/>
    </row>
    <row r="134" s="1" customFormat="1" ht="15" customHeight="1">
      <c r="B134" s="311"/>
      <c r="C134" s="266" t="s">
        <v>842</v>
      </c>
      <c r="D134" s="266"/>
      <c r="E134" s="266"/>
      <c r="F134" s="289" t="s">
        <v>829</v>
      </c>
      <c r="G134" s="266"/>
      <c r="H134" s="266" t="s">
        <v>863</v>
      </c>
      <c r="I134" s="266" t="s">
        <v>825</v>
      </c>
      <c r="J134" s="266">
        <v>50</v>
      </c>
      <c r="K134" s="314"/>
    </row>
    <row r="135" s="1" customFormat="1" ht="15" customHeight="1">
      <c r="B135" s="311"/>
      <c r="C135" s="266" t="s">
        <v>848</v>
      </c>
      <c r="D135" s="266"/>
      <c r="E135" s="266"/>
      <c r="F135" s="289" t="s">
        <v>829</v>
      </c>
      <c r="G135" s="266"/>
      <c r="H135" s="266" t="s">
        <v>863</v>
      </c>
      <c r="I135" s="266" t="s">
        <v>825</v>
      </c>
      <c r="J135" s="266">
        <v>50</v>
      </c>
      <c r="K135" s="314"/>
    </row>
    <row r="136" s="1" customFormat="1" ht="15" customHeight="1">
      <c r="B136" s="311"/>
      <c r="C136" s="266" t="s">
        <v>850</v>
      </c>
      <c r="D136" s="266"/>
      <c r="E136" s="266"/>
      <c r="F136" s="289" t="s">
        <v>829</v>
      </c>
      <c r="G136" s="266"/>
      <c r="H136" s="266" t="s">
        <v>863</v>
      </c>
      <c r="I136" s="266" t="s">
        <v>825</v>
      </c>
      <c r="J136" s="266">
        <v>50</v>
      </c>
      <c r="K136" s="314"/>
    </row>
    <row r="137" s="1" customFormat="1" ht="15" customHeight="1">
      <c r="B137" s="311"/>
      <c r="C137" s="266" t="s">
        <v>851</v>
      </c>
      <c r="D137" s="266"/>
      <c r="E137" s="266"/>
      <c r="F137" s="289" t="s">
        <v>829</v>
      </c>
      <c r="G137" s="266"/>
      <c r="H137" s="266" t="s">
        <v>876</v>
      </c>
      <c r="I137" s="266" t="s">
        <v>825</v>
      </c>
      <c r="J137" s="266">
        <v>255</v>
      </c>
      <c r="K137" s="314"/>
    </row>
    <row r="138" s="1" customFormat="1" ht="15" customHeight="1">
      <c r="B138" s="311"/>
      <c r="C138" s="266" t="s">
        <v>853</v>
      </c>
      <c r="D138" s="266"/>
      <c r="E138" s="266"/>
      <c r="F138" s="289" t="s">
        <v>823</v>
      </c>
      <c r="G138" s="266"/>
      <c r="H138" s="266" t="s">
        <v>877</v>
      </c>
      <c r="I138" s="266" t="s">
        <v>855</v>
      </c>
      <c r="J138" s="266"/>
      <c r="K138" s="314"/>
    </row>
    <row r="139" s="1" customFormat="1" ht="15" customHeight="1">
      <c r="B139" s="311"/>
      <c r="C139" s="266" t="s">
        <v>856</v>
      </c>
      <c r="D139" s="266"/>
      <c r="E139" s="266"/>
      <c r="F139" s="289" t="s">
        <v>823</v>
      </c>
      <c r="G139" s="266"/>
      <c r="H139" s="266" t="s">
        <v>878</v>
      </c>
      <c r="I139" s="266" t="s">
        <v>858</v>
      </c>
      <c r="J139" s="266"/>
      <c r="K139" s="314"/>
    </row>
    <row r="140" s="1" customFormat="1" ht="15" customHeight="1">
      <c r="B140" s="311"/>
      <c r="C140" s="266" t="s">
        <v>859</v>
      </c>
      <c r="D140" s="266"/>
      <c r="E140" s="266"/>
      <c r="F140" s="289" t="s">
        <v>823</v>
      </c>
      <c r="G140" s="266"/>
      <c r="H140" s="266" t="s">
        <v>859</v>
      </c>
      <c r="I140" s="266" t="s">
        <v>858</v>
      </c>
      <c r="J140" s="266"/>
      <c r="K140" s="314"/>
    </row>
    <row r="141" s="1" customFormat="1" ht="15" customHeight="1">
      <c r="B141" s="311"/>
      <c r="C141" s="266" t="s">
        <v>41</v>
      </c>
      <c r="D141" s="266"/>
      <c r="E141" s="266"/>
      <c r="F141" s="289" t="s">
        <v>823</v>
      </c>
      <c r="G141" s="266"/>
      <c r="H141" s="266" t="s">
        <v>879</v>
      </c>
      <c r="I141" s="266" t="s">
        <v>858</v>
      </c>
      <c r="J141" s="266"/>
      <c r="K141" s="314"/>
    </row>
    <row r="142" s="1" customFormat="1" ht="15" customHeight="1">
      <c r="B142" s="311"/>
      <c r="C142" s="266" t="s">
        <v>880</v>
      </c>
      <c r="D142" s="266"/>
      <c r="E142" s="266"/>
      <c r="F142" s="289" t="s">
        <v>823</v>
      </c>
      <c r="G142" s="266"/>
      <c r="H142" s="266" t="s">
        <v>881</v>
      </c>
      <c r="I142" s="266" t="s">
        <v>858</v>
      </c>
      <c r="J142" s="266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="1" customFormat="1" ht="45" customHeight="1">
      <c r="B147" s="278"/>
      <c r="C147" s="279" t="s">
        <v>882</v>
      </c>
      <c r="D147" s="279"/>
      <c r="E147" s="279"/>
      <c r="F147" s="279"/>
      <c r="G147" s="279"/>
      <c r="H147" s="279"/>
      <c r="I147" s="279"/>
      <c r="J147" s="279"/>
      <c r="K147" s="280"/>
    </row>
    <row r="148" s="1" customFormat="1" ht="17.25" customHeight="1">
      <c r="B148" s="278"/>
      <c r="C148" s="281" t="s">
        <v>817</v>
      </c>
      <c r="D148" s="281"/>
      <c r="E148" s="281"/>
      <c r="F148" s="281" t="s">
        <v>818</v>
      </c>
      <c r="G148" s="282"/>
      <c r="H148" s="281" t="s">
        <v>57</v>
      </c>
      <c r="I148" s="281" t="s">
        <v>60</v>
      </c>
      <c r="J148" s="281" t="s">
        <v>819</v>
      </c>
      <c r="K148" s="280"/>
    </row>
    <row r="149" s="1" customFormat="1" ht="17.25" customHeight="1">
      <c r="B149" s="278"/>
      <c r="C149" s="283" t="s">
        <v>820</v>
      </c>
      <c r="D149" s="283"/>
      <c r="E149" s="283"/>
      <c r="F149" s="284" t="s">
        <v>821</v>
      </c>
      <c r="G149" s="285"/>
      <c r="H149" s="283"/>
      <c r="I149" s="283"/>
      <c r="J149" s="283" t="s">
        <v>822</v>
      </c>
      <c r="K149" s="280"/>
    </row>
    <row r="150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="1" customFormat="1" ht="15" customHeight="1">
      <c r="B151" s="291"/>
      <c r="C151" s="318" t="s">
        <v>826</v>
      </c>
      <c r="D151" s="266"/>
      <c r="E151" s="266"/>
      <c r="F151" s="319" t="s">
        <v>823</v>
      </c>
      <c r="G151" s="266"/>
      <c r="H151" s="318" t="s">
        <v>863</v>
      </c>
      <c r="I151" s="318" t="s">
        <v>825</v>
      </c>
      <c r="J151" s="318">
        <v>120</v>
      </c>
      <c r="K151" s="314"/>
    </row>
    <row r="152" s="1" customFormat="1" ht="15" customHeight="1">
      <c r="B152" s="291"/>
      <c r="C152" s="318" t="s">
        <v>872</v>
      </c>
      <c r="D152" s="266"/>
      <c r="E152" s="266"/>
      <c r="F152" s="319" t="s">
        <v>823</v>
      </c>
      <c r="G152" s="266"/>
      <c r="H152" s="318" t="s">
        <v>883</v>
      </c>
      <c r="I152" s="318" t="s">
        <v>825</v>
      </c>
      <c r="J152" s="318" t="s">
        <v>874</v>
      </c>
      <c r="K152" s="314"/>
    </row>
    <row r="153" s="1" customFormat="1" ht="15" customHeight="1">
      <c r="B153" s="291"/>
      <c r="C153" s="318" t="s">
        <v>88</v>
      </c>
      <c r="D153" s="266"/>
      <c r="E153" s="266"/>
      <c r="F153" s="319" t="s">
        <v>823</v>
      </c>
      <c r="G153" s="266"/>
      <c r="H153" s="318" t="s">
        <v>884</v>
      </c>
      <c r="I153" s="318" t="s">
        <v>825</v>
      </c>
      <c r="J153" s="318" t="s">
        <v>874</v>
      </c>
      <c r="K153" s="314"/>
    </row>
    <row r="154" s="1" customFormat="1" ht="15" customHeight="1">
      <c r="B154" s="291"/>
      <c r="C154" s="318" t="s">
        <v>828</v>
      </c>
      <c r="D154" s="266"/>
      <c r="E154" s="266"/>
      <c r="F154" s="319" t="s">
        <v>829</v>
      </c>
      <c r="G154" s="266"/>
      <c r="H154" s="318" t="s">
        <v>863</v>
      </c>
      <c r="I154" s="318" t="s">
        <v>825</v>
      </c>
      <c r="J154" s="318">
        <v>50</v>
      </c>
      <c r="K154" s="314"/>
    </row>
    <row r="155" s="1" customFormat="1" ht="15" customHeight="1">
      <c r="B155" s="291"/>
      <c r="C155" s="318" t="s">
        <v>831</v>
      </c>
      <c r="D155" s="266"/>
      <c r="E155" s="266"/>
      <c r="F155" s="319" t="s">
        <v>823</v>
      </c>
      <c r="G155" s="266"/>
      <c r="H155" s="318" t="s">
        <v>863</v>
      </c>
      <c r="I155" s="318" t="s">
        <v>833</v>
      </c>
      <c r="J155" s="318"/>
      <c r="K155" s="314"/>
    </row>
    <row r="156" s="1" customFormat="1" ht="15" customHeight="1">
      <c r="B156" s="291"/>
      <c r="C156" s="318" t="s">
        <v>842</v>
      </c>
      <c r="D156" s="266"/>
      <c r="E156" s="266"/>
      <c r="F156" s="319" t="s">
        <v>829</v>
      </c>
      <c r="G156" s="266"/>
      <c r="H156" s="318" t="s">
        <v>863</v>
      </c>
      <c r="I156" s="318" t="s">
        <v>825</v>
      </c>
      <c r="J156" s="318">
        <v>50</v>
      </c>
      <c r="K156" s="314"/>
    </row>
    <row r="157" s="1" customFormat="1" ht="15" customHeight="1">
      <c r="B157" s="291"/>
      <c r="C157" s="318" t="s">
        <v>850</v>
      </c>
      <c r="D157" s="266"/>
      <c r="E157" s="266"/>
      <c r="F157" s="319" t="s">
        <v>829</v>
      </c>
      <c r="G157" s="266"/>
      <c r="H157" s="318" t="s">
        <v>863</v>
      </c>
      <c r="I157" s="318" t="s">
        <v>825</v>
      </c>
      <c r="J157" s="318">
        <v>50</v>
      </c>
      <c r="K157" s="314"/>
    </row>
    <row r="158" s="1" customFormat="1" ht="15" customHeight="1">
      <c r="B158" s="291"/>
      <c r="C158" s="318" t="s">
        <v>848</v>
      </c>
      <c r="D158" s="266"/>
      <c r="E158" s="266"/>
      <c r="F158" s="319" t="s">
        <v>829</v>
      </c>
      <c r="G158" s="266"/>
      <c r="H158" s="318" t="s">
        <v>863</v>
      </c>
      <c r="I158" s="318" t="s">
        <v>825</v>
      </c>
      <c r="J158" s="318">
        <v>50</v>
      </c>
      <c r="K158" s="314"/>
    </row>
    <row r="159" s="1" customFormat="1" ht="15" customHeight="1">
      <c r="B159" s="291"/>
      <c r="C159" s="318" t="s">
        <v>120</v>
      </c>
      <c r="D159" s="266"/>
      <c r="E159" s="266"/>
      <c r="F159" s="319" t="s">
        <v>823</v>
      </c>
      <c r="G159" s="266"/>
      <c r="H159" s="318" t="s">
        <v>885</v>
      </c>
      <c r="I159" s="318" t="s">
        <v>825</v>
      </c>
      <c r="J159" s="318" t="s">
        <v>886</v>
      </c>
      <c r="K159" s="314"/>
    </row>
    <row r="160" s="1" customFormat="1" ht="15" customHeight="1">
      <c r="B160" s="291"/>
      <c r="C160" s="318" t="s">
        <v>887</v>
      </c>
      <c r="D160" s="266"/>
      <c r="E160" s="266"/>
      <c r="F160" s="319" t="s">
        <v>823</v>
      </c>
      <c r="G160" s="266"/>
      <c r="H160" s="318" t="s">
        <v>888</v>
      </c>
      <c r="I160" s="318" t="s">
        <v>858</v>
      </c>
      <c r="J160" s="318"/>
      <c r="K160" s="314"/>
    </row>
    <row r="16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="1" customFormat="1" ht="7.5" customHeight="1">
      <c r="B164" s="253"/>
      <c r="C164" s="254"/>
      <c r="D164" s="254"/>
      <c r="E164" s="254"/>
      <c r="F164" s="254"/>
      <c r="G164" s="254"/>
      <c r="H164" s="254"/>
      <c r="I164" s="254"/>
      <c r="J164" s="254"/>
      <c r="K164" s="255"/>
    </row>
    <row r="165" s="1" customFormat="1" ht="45" customHeight="1">
      <c r="B165" s="256"/>
      <c r="C165" s="257" t="s">
        <v>889</v>
      </c>
      <c r="D165" s="257"/>
      <c r="E165" s="257"/>
      <c r="F165" s="257"/>
      <c r="G165" s="257"/>
      <c r="H165" s="257"/>
      <c r="I165" s="257"/>
      <c r="J165" s="257"/>
      <c r="K165" s="258"/>
    </row>
    <row r="166" s="1" customFormat="1" ht="17.25" customHeight="1">
      <c r="B166" s="256"/>
      <c r="C166" s="281" t="s">
        <v>817</v>
      </c>
      <c r="D166" s="281"/>
      <c r="E166" s="281"/>
      <c r="F166" s="281" t="s">
        <v>818</v>
      </c>
      <c r="G166" s="323"/>
      <c r="H166" s="324" t="s">
        <v>57</v>
      </c>
      <c r="I166" s="324" t="s">
        <v>60</v>
      </c>
      <c r="J166" s="281" t="s">
        <v>819</v>
      </c>
      <c r="K166" s="258"/>
    </row>
    <row r="167" s="1" customFormat="1" ht="17.25" customHeight="1">
      <c r="B167" s="259"/>
      <c r="C167" s="283" t="s">
        <v>820</v>
      </c>
      <c r="D167" s="283"/>
      <c r="E167" s="283"/>
      <c r="F167" s="284" t="s">
        <v>821</v>
      </c>
      <c r="G167" s="325"/>
      <c r="H167" s="326"/>
      <c r="I167" s="326"/>
      <c r="J167" s="283" t="s">
        <v>822</v>
      </c>
      <c r="K167" s="261"/>
    </row>
    <row r="168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="1" customFormat="1" ht="15" customHeight="1">
      <c r="B169" s="291"/>
      <c r="C169" s="266" t="s">
        <v>826</v>
      </c>
      <c r="D169" s="266"/>
      <c r="E169" s="266"/>
      <c r="F169" s="289" t="s">
        <v>823</v>
      </c>
      <c r="G169" s="266"/>
      <c r="H169" s="266" t="s">
        <v>863</v>
      </c>
      <c r="I169" s="266" t="s">
        <v>825</v>
      </c>
      <c r="J169" s="266">
        <v>120</v>
      </c>
      <c r="K169" s="314"/>
    </row>
    <row r="170" s="1" customFormat="1" ht="15" customHeight="1">
      <c r="B170" s="291"/>
      <c r="C170" s="266" t="s">
        <v>872</v>
      </c>
      <c r="D170" s="266"/>
      <c r="E170" s="266"/>
      <c r="F170" s="289" t="s">
        <v>823</v>
      </c>
      <c r="G170" s="266"/>
      <c r="H170" s="266" t="s">
        <v>873</v>
      </c>
      <c r="I170" s="266" t="s">
        <v>825</v>
      </c>
      <c r="J170" s="266" t="s">
        <v>874</v>
      </c>
      <c r="K170" s="314"/>
    </row>
    <row r="171" s="1" customFormat="1" ht="15" customHeight="1">
      <c r="B171" s="291"/>
      <c r="C171" s="266" t="s">
        <v>88</v>
      </c>
      <c r="D171" s="266"/>
      <c r="E171" s="266"/>
      <c r="F171" s="289" t="s">
        <v>823</v>
      </c>
      <c r="G171" s="266"/>
      <c r="H171" s="266" t="s">
        <v>890</v>
      </c>
      <c r="I171" s="266" t="s">
        <v>825</v>
      </c>
      <c r="J171" s="266" t="s">
        <v>874</v>
      </c>
      <c r="K171" s="314"/>
    </row>
    <row r="172" s="1" customFormat="1" ht="15" customHeight="1">
      <c r="B172" s="291"/>
      <c r="C172" s="266" t="s">
        <v>828</v>
      </c>
      <c r="D172" s="266"/>
      <c r="E172" s="266"/>
      <c r="F172" s="289" t="s">
        <v>829</v>
      </c>
      <c r="G172" s="266"/>
      <c r="H172" s="266" t="s">
        <v>890</v>
      </c>
      <c r="I172" s="266" t="s">
        <v>825</v>
      </c>
      <c r="J172" s="266">
        <v>50</v>
      </c>
      <c r="K172" s="314"/>
    </row>
    <row r="173" s="1" customFormat="1" ht="15" customHeight="1">
      <c r="B173" s="291"/>
      <c r="C173" s="266" t="s">
        <v>831</v>
      </c>
      <c r="D173" s="266"/>
      <c r="E173" s="266"/>
      <c r="F173" s="289" t="s">
        <v>823</v>
      </c>
      <c r="G173" s="266"/>
      <c r="H173" s="266" t="s">
        <v>890</v>
      </c>
      <c r="I173" s="266" t="s">
        <v>833</v>
      </c>
      <c r="J173" s="266"/>
      <c r="K173" s="314"/>
    </row>
    <row r="174" s="1" customFormat="1" ht="15" customHeight="1">
      <c r="B174" s="291"/>
      <c r="C174" s="266" t="s">
        <v>842</v>
      </c>
      <c r="D174" s="266"/>
      <c r="E174" s="266"/>
      <c r="F174" s="289" t="s">
        <v>829</v>
      </c>
      <c r="G174" s="266"/>
      <c r="H174" s="266" t="s">
        <v>890</v>
      </c>
      <c r="I174" s="266" t="s">
        <v>825</v>
      </c>
      <c r="J174" s="266">
        <v>50</v>
      </c>
      <c r="K174" s="314"/>
    </row>
    <row r="175" s="1" customFormat="1" ht="15" customHeight="1">
      <c r="B175" s="291"/>
      <c r="C175" s="266" t="s">
        <v>850</v>
      </c>
      <c r="D175" s="266"/>
      <c r="E175" s="266"/>
      <c r="F175" s="289" t="s">
        <v>829</v>
      </c>
      <c r="G175" s="266"/>
      <c r="H175" s="266" t="s">
        <v>890</v>
      </c>
      <c r="I175" s="266" t="s">
        <v>825</v>
      </c>
      <c r="J175" s="266">
        <v>50</v>
      </c>
      <c r="K175" s="314"/>
    </row>
    <row r="176" s="1" customFormat="1" ht="15" customHeight="1">
      <c r="B176" s="291"/>
      <c r="C176" s="266" t="s">
        <v>848</v>
      </c>
      <c r="D176" s="266"/>
      <c r="E176" s="266"/>
      <c r="F176" s="289" t="s">
        <v>829</v>
      </c>
      <c r="G176" s="266"/>
      <c r="H176" s="266" t="s">
        <v>890</v>
      </c>
      <c r="I176" s="266" t="s">
        <v>825</v>
      </c>
      <c r="J176" s="266">
        <v>50</v>
      </c>
      <c r="K176" s="314"/>
    </row>
    <row r="177" s="1" customFormat="1" ht="15" customHeight="1">
      <c r="B177" s="291"/>
      <c r="C177" s="266" t="s">
        <v>124</v>
      </c>
      <c r="D177" s="266"/>
      <c r="E177" s="266"/>
      <c r="F177" s="289" t="s">
        <v>823</v>
      </c>
      <c r="G177" s="266"/>
      <c r="H177" s="266" t="s">
        <v>891</v>
      </c>
      <c r="I177" s="266" t="s">
        <v>892</v>
      </c>
      <c r="J177" s="266"/>
      <c r="K177" s="314"/>
    </row>
    <row r="178" s="1" customFormat="1" ht="15" customHeight="1">
      <c r="B178" s="291"/>
      <c r="C178" s="266" t="s">
        <v>60</v>
      </c>
      <c r="D178" s="266"/>
      <c r="E178" s="266"/>
      <c r="F178" s="289" t="s">
        <v>823</v>
      </c>
      <c r="G178" s="266"/>
      <c r="H178" s="266" t="s">
        <v>893</v>
      </c>
      <c r="I178" s="266" t="s">
        <v>894</v>
      </c>
      <c r="J178" s="266">
        <v>1</v>
      </c>
      <c r="K178" s="314"/>
    </row>
    <row r="179" s="1" customFormat="1" ht="15" customHeight="1">
      <c r="B179" s="291"/>
      <c r="C179" s="266" t="s">
        <v>56</v>
      </c>
      <c r="D179" s="266"/>
      <c r="E179" s="266"/>
      <c r="F179" s="289" t="s">
        <v>823</v>
      </c>
      <c r="G179" s="266"/>
      <c r="H179" s="266" t="s">
        <v>895</v>
      </c>
      <c r="I179" s="266" t="s">
        <v>825</v>
      </c>
      <c r="J179" s="266">
        <v>20</v>
      </c>
      <c r="K179" s="314"/>
    </row>
    <row r="180" s="1" customFormat="1" ht="15" customHeight="1">
      <c r="B180" s="291"/>
      <c r="C180" s="266" t="s">
        <v>57</v>
      </c>
      <c r="D180" s="266"/>
      <c r="E180" s="266"/>
      <c r="F180" s="289" t="s">
        <v>823</v>
      </c>
      <c r="G180" s="266"/>
      <c r="H180" s="266" t="s">
        <v>896</v>
      </c>
      <c r="I180" s="266" t="s">
        <v>825</v>
      </c>
      <c r="J180" s="266">
        <v>255</v>
      </c>
      <c r="K180" s="314"/>
    </row>
    <row r="181" s="1" customFormat="1" ht="15" customHeight="1">
      <c r="B181" s="291"/>
      <c r="C181" s="266" t="s">
        <v>125</v>
      </c>
      <c r="D181" s="266"/>
      <c r="E181" s="266"/>
      <c r="F181" s="289" t="s">
        <v>823</v>
      </c>
      <c r="G181" s="266"/>
      <c r="H181" s="266" t="s">
        <v>787</v>
      </c>
      <c r="I181" s="266" t="s">
        <v>825</v>
      </c>
      <c r="J181" s="266">
        <v>10</v>
      </c>
      <c r="K181" s="314"/>
    </row>
    <row r="182" s="1" customFormat="1" ht="15" customHeight="1">
      <c r="B182" s="291"/>
      <c r="C182" s="266" t="s">
        <v>126</v>
      </c>
      <c r="D182" s="266"/>
      <c r="E182" s="266"/>
      <c r="F182" s="289" t="s">
        <v>823</v>
      </c>
      <c r="G182" s="266"/>
      <c r="H182" s="266" t="s">
        <v>897</v>
      </c>
      <c r="I182" s="266" t="s">
        <v>858</v>
      </c>
      <c r="J182" s="266"/>
      <c r="K182" s="314"/>
    </row>
    <row r="183" s="1" customFormat="1" ht="15" customHeight="1">
      <c r="B183" s="291"/>
      <c r="C183" s="266" t="s">
        <v>898</v>
      </c>
      <c r="D183" s="266"/>
      <c r="E183" s="266"/>
      <c r="F183" s="289" t="s">
        <v>823</v>
      </c>
      <c r="G183" s="266"/>
      <c r="H183" s="266" t="s">
        <v>899</v>
      </c>
      <c r="I183" s="266" t="s">
        <v>858</v>
      </c>
      <c r="J183" s="266"/>
      <c r="K183" s="314"/>
    </row>
    <row r="184" s="1" customFormat="1" ht="15" customHeight="1">
      <c r="B184" s="291"/>
      <c r="C184" s="266" t="s">
        <v>887</v>
      </c>
      <c r="D184" s="266"/>
      <c r="E184" s="266"/>
      <c r="F184" s="289" t="s">
        <v>823</v>
      </c>
      <c r="G184" s="266"/>
      <c r="H184" s="266" t="s">
        <v>900</v>
      </c>
      <c r="I184" s="266" t="s">
        <v>858</v>
      </c>
      <c r="J184" s="266"/>
      <c r="K184" s="314"/>
    </row>
    <row r="185" s="1" customFormat="1" ht="15" customHeight="1">
      <c r="B185" s="291"/>
      <c r="C185" s="266" t="s">
        <v>128</v>
      </c>
      <c r="D185" s="266"/>
      <c r="E185" s="266"/>
      <c r="F185" s="289" t="s">
        <v>829</v>
      </c>
      <c r="G185" s="266"/>
      <c r="H185" s="266" t="s">
        <v>901</v>
      </c>
      <c r="I185" s="266" t="s">
        <v>825</v>
      </c>
      <c r="J185" s="266">
        <v>50</v>
      </c>
      <c r="K185" s="314"/>
    </row>
    <row r="186" s="1" customFormat="1" ht="15" customHeight="1">
      <c r="B186" s="291"/>
      <c r="C186" s="266" t="s">
        <v>902</v>
      </c>
      <c r="D186" s="266"/>
      <c r="E186" s="266"/>
      <c r="F186" s="289" t="s">
        <v>829</v>
      </c>
      <c r="G186" s="266"/>
      <c r="H186" s="266" t="s">
        <v>903</v>
      </c>
      <c r="I186" s="266" t="s">
        <v>904</v>
      </c>
      <c r="J186" s="266"/>
      <c r="K186" s="314"/>
    </row>
    <row r="187" s="1" customFormat="1" ht="15" customHeight="1">
      <c r="B187" s="291"/>
      <c r="C187" s="266" t="s">
        <v>905</v>
      </c>
      <c r="D187" s="266"/>
      <c r="E187" s="266"/>
      <c r="F187" s="289" t="s">
        <v>829</v>
      </c>
      <c r="G187" s="266"/>
      <c r="H187" s="266" t="s">
        <v>906</v>
      </c>
      <c r="I187" s="266" t="s">
        <v>904</v>
      </c>
      <c r="J187" s="266"/>
      <c r="K187" s="314"/>
    </row>
    <row r="188" s="1" customFormat="1" ht="15" customHeight="1">
      <c r="B188" s="291"/>
      <c r="C188" s="266" t="s">
        <v>907</v>
      </c>
      <c r="D188" s="266"/>
      <c r="E188" s="266"/>
      <c r="F188" s="289" t="s">
        <v>829</v>
      </c>
      <c r="G188" s="266"/>
      <c r="H188" s="266" t="s">
        <v>908</v>
      </c>
      <c r="I188" s="266" t="s">
        <v>904</v>
      </c>
      <c r="J188" s="266"/>
      <c r="K188" s="314"/>
    </row>
    <row r="189" s="1" customFormat="1" ht="15" customHeight="1">
      <c r="B189" s="291"/>
      <c r="C189" s="327" t="s">
        <v>909</v>
      </c>
      <c r="D189" s="266"/>
      <c r="E189" s="266"/>
      <c r="F189" s="289" t="s">
        <v>829</v>
      </c>
      <c r="G189" s="266"/>
      <c r="H189" s="266" t="s">
        <v>910</v>
      </c>
      <c r="I189" s="266" t="s">
        <v>911</v>
      </c>
      <c r="J189" s="328" t="s">
        <v>912</v>
      </c>
      <c r="K189" s="314"/>
    </row>
    <row r="190" s="1" customFormat="1" ht="15" customHeight="1">
      <c r="B190" s="291"/>
      <c r="C190" s="327" t="s">
        <v>45</v>
      </c>
      <c r="D190" s="266"/>
      <c r="E190" s="266"/>
      <c r="F190" s="289" t="s">
        <v>823</v>
      </c>
      <c r="G190" s="266"/>
      <c r="H190" s="263" t="s">
        <v>913</v>
      </c>
      <c r="I190" s="266" t="s">
        <v>914</v>
      </c>
      <c r="J190" s="266"/>
      <c r="K190" s="314"/>
    </row>
    <row r="191" s="1" customFormat="1" ht="15" customHeight="1">
      <c r="B191" s="291"/>
      <c r="C191" s="327" t="s">
        <v>915</v>
      </c>
      <c r="D191" s="266"/>
      <c r="E191" s="266"/>
      <c r="F191" s="289" t="s">
        <v>823</v>
      </c>
      <c r="G191" s="266"/>
      <c r="H191" s="266" t="s">
        <v>916</v>
      </c>
      <c r="I191" s="266" t="s">
        <v>858</v>
      </c>
      <c r="J191" s="266"/>
      <c r="K191" s="314"/>
    </row>
    <row r="192" s="1" customFormat="1" ht="15" customHeight="1">
      <c r="B192" s="291"/>
      <c r="C192" s="327" t="s">
        <v>917</v>
      </c>
      <c r="D192" s="266"/>
      <c r="E192" s="266"/>
      <c r="F192" s="289" t="s">
        <v>823</v>
      </c>
      <c r="G192" s="266"/>
      <c r="H192" s="266" t="s">
        <v>918</v>
      </c>
      <c r="I192" s="266" t="s">
        <v>858</v>
      </c>
      <c r="J192" s="266"/>
      <c r="K192" s="314"/>
    </row>
    <row r="193" s="1" customFormat="1" ht="15" customHeight="1">
      <c r="B193" s="291"/>
      <c r="C193" s="327" t="s">
        <v>919</v>
      </c>
      <c r="D193" s="266"/>
      <c r="E193" s="266"/>
      <c r="F193" s="289" t="s">
        <v>829</v>
      </c>
      <c r="G193" s="266"/>
      <c r="H193" s="266" t="s">
        <v>920</v>
      </c>
      <c r="I193" s="266" t="s">
        <v>858</v>
      </c>
      <c r="J193" s="266"/>
      <c r="K193" s="314"/>
    </row>
    <row r="194" s="1" customFormat="1" ht="15" customHeight="1">
      <c r="B194" s="320"/>
      <c r="C194" s="329"/>
      <c r="D194" s="300"/>
      <c r="E194" s="300"/>
      <c r="F194" s="300"/>
      <c r="G194" s="300"/>
      <c r="H194" s="300"/>
      <c r="I194" s="300"/>
      <c r="J194" s="300"/>
      <c r="K194" s="321"/>
    </row>
    <row r="195" s="1" customFormat="1" ht="18.75" customHeight="1">
      <c r="B195" s="302"/>
      <c r="C195" s="312"/>
      <c r="D195" s="312"/>
      <c r="E195" s="312"/>
      <c r="F195" s="322"/>
      <c r="G195" s="312"/>
      <c r="H195" s="312"/>
      <c r="I195" s="312"/>
      <c r="J195" s="312"/>
      <c r="K195" s="302"/>
    </row>
    <row r="196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="1" customFormat="1" ht="18.75" customHeight="1"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</row>
    <row r="198" s="1" customFormat="1" ht="13.5">
      <c r="B198" s="253"/>
      <c r="C198" s="254"/>
      <c r="D198" s="254"/>
      <c r="E198" s="254"/>
      <c r="F198" s="254"/>
      <c r="G198" s="254"/>
      <c r="H198" s="254"/>
      <c r="I198" s="254"/>
      <c r="J198" s="254"/>
      <c r="K198" s="255"/>
    </row>
    <row r="199" s="1" customFormat="1" ht="21">
      <c r="B199" s="256"/>
      <c r="C199" s="257" t="s">
        <v>921</v>
      </c>
      <c r="D199" s="257"/>
      <c r="E199" s="257"/>
      <c r="F199" s="257"/>
      <c r="G199" s="257"/>
      <c r="H199" s="257"/>
      <c r="I199" s="257"/>
      <c r="J199" s="257"/>
      <c r="K199" s="258"/>
    </row>
    <row r="200" s="1" customFormat="1" ht="25.5" customHeight="1">
      <c r="B200" s="256"/>
      <c r="C200" s="330" t="s">
        <v>922</v>
      </c>
      <c r="D200" s="330"/>
      <c r="E200" s="330"/>
      <c r="F200" s="330" t="s">
        <v>923</v>
      </c>
      <c r="G200" s="331"/>
      <c r="H200" s="330" t="s">
        <v>924</v>
      </c>
      <c r="I200" s="330"/>
      <c r="J200" s="330"/>
      <c r="K200" s="258"/>
    </row>
    <row r="201" s="1" customFormat="1" ht="5.25" customHeight="1">
      <c r="B201" s="291"/>
      <c r="C201" s="286"/>
      <c r="D201" s="286"/>
      <c r="E201" s="286"/>
      <c r="F201" s="286"/>
      <c r="G201" s="312"/>
      <c r="H201" s="286"/>
      <c r="I201" s="286"/>
      <c r="J201" s="286"/>
      <c r="K201" s="314"/>
    </row>
    <row r="202" s="1" customFormat="1" ht="15" customHeight="1">
      <c r="B202" s="291"/>
      <c r="C202" s="266" t="s">
        <v>914</v>
      </c>
      <c r="D202" s="266"/>
      <c r="E202" s="266"/>
      <c r="F202" s="289" t="s">
        <v>46</v>
      </c>
      <c r="G202" s="266"/>
      <c r="H202" s="266" t="s">
        <v>925</v>
      </c>
      <c r="I202" s="266"/>
      <c r="J202" s="266"/>
      <c r="K202" s="314"/>
    </row>
    <row r="203" s="1" customFormat="1" ht="15" customHeight="1">
      <c r="B203" s="291"/>
      <c r="C203" s="266"/>
      <c r="D203" s="266"/>
      <c r="E203" s="266"/>
      <c r="F203" s="289" t="s">
        <v>47</v>
      </c>
      <c r="G203" s="266"/>
      <c r="H203" s="266" t="s">
        <v>926</v>
      </c>
      <c r="I203" s="266"/>
      <c r="J203" s="266"/>
      <c r="K203" s="314"/>
    </row>
    <row r="204" s="1" customFormat="1" ht="15" customHeight="1">
      <c r="B204" s="291"/>
      <c r="C204" s="266"/>
      <c r="D204" s="266"/>
      <c r="E204" s="266"/>
      <c r="F204" s="289" t="s">
        <v>50</v>
      </c>
      <c r="G204" s="266"/>
      <c r="H204" s="266" t="s">
        <v>927</v>
      </c>
      <c r="I204" s="266"/>
      <c r="J204" s="266"/>
      <c r="K204" s="314"/>
    </row>
    <row r="205" s="1" customFormat="1" ht="15" customHeight="1">
      <c r="B205" s="291"/>
      <c r="C205" s="266"/>
      <c r="D205" s="266"/>
      <c r="E205" s="266"/>
      <c r="F205" s="289" t="s">
        <v>48</v>
      </c>
      <c r="G205" s="266"/>
      <c r="H205" s="266" t="s">
        <v>928</v>
      </c>
      <c r="I205" s="266"/>
      <c r="J205" s="266"/>
      <c r="K205" s="314"/>
    </row>
    <row r="206" s="1" customFormat="1" ht="15" customHeight="1">
      <c r="B206" s="291"/>
      <c r="C206" s="266"/>
      <c r="D206" s="266"/>
      <c r="E206" s="266"/>
      <c r="F206" s="289" t="s">
        <v>49</v>
      </c>
      <c r="G206" s="266"/>
      <c r="H206" s="266" t="s">
        <v>929</v>
      </c>
      <c r="I206" s="266"/>
      <c r="J206" s="266"/>
      <c r="K206" s="314"/>
    </row>
    <row r="207" s="1" customFormat="1" ht="15" customHeight="1">
      <c r="B207" s="291"/>
      <c r="C207" s="266"/>
      <c r="D207" s="266"/>
      <c r="E207" s="266"/>
      <c r="F207" s="289"/>
      <c r="G207" s="266"/>
      <c r="H207" s="266"/>
      <c r="I207" s="266"/>
      <c r="J207" s="266"/>
      <c r="K207" s="314"/>
    </row>
    <row r="208" s="1" customFormat="1" ht="15" customHeight="1">
      <c r="B208" s="291"/>
      <c r="C208" s="266" t="s">
        <v>870</v>
      </c>
      <c r="D208" s="266"/>
      <c r="E208" s="266"/>
      <c r="F208" s="289" t="s">
        <v>81</v>
      </c>
      <c r="G208" s="266"/>
      <c r="H208" s="266" t="s">
        <v>930</v>
      </c>
      <c r="I208" s="266"/>
      <c r="J208" s="266"/>
      <c r="K208" s="314"/>
    </row>
    <row r="209" s="1" customFormat="1" ht="15" customHeight="1">
      <c r="B209" s="291"/>
      <c r="C209" s="266"/>
      <c r="D209" s="266"/>
      <c r="E209" s="266"/>
      <c r="F209" s="289" t="s">
        <v>766</v>
      </c>
      <c r="G209" s="266"/>
      <c r="H209" s="266" t="s">
        <v>767</v>
      </c>
      <c r="I209" s="266"/>
      <c r="J209" s="266"/>
      <c r="K209" s="314"/>
    </row>
    <row r="210" s="1" customFormat="1" ht="15" customHeight="1">
      <c r="B210" s="291"/>
      <c r="C210" s="266"/>
      <c r="D210" s="266"/>
      <c r="E210" s="266"/>
      <c r="F210" s="289" t="s">
        <v>764</v>
      </c>
      <c r="G210" s="266"/>
      <c r="H210" s="266" t="s">
        <v>931</v>
      </c>
      <c r="I210" s="266"/>
      <c r="J210" s="266"/>
      <c r="K210" s="314"/>
    </row>
    <row r="211" s="1" customFormat="1" ht="15" customHeight="1">
      <c r="B211" s="332"/>
      <c r="C211" s="266"/>
      <c r="D211" s="266"/>
      <c r="E211" s="266"/>
      <c r="F211" s="289" t="s">
        <v>768</v>
      </c>
      <c r="G211" s="327"/>
      <c r="H211" s="318" t="s">
        <v>769</v>
      </c>
      <c r="I211" s="318"/>
      <c r="J211" s="318"/>
      <c r="K211" s="333"/>
    </row>
    <row r="212" s="1" customFormat="1" ht="15" customHeight="1">
      <c r="B212" s="332"/>
      <c r="C212" s="266"/>
      <c r="D212" s="266"/>
      <c r="E212" s="266"/>
      <c r="F212" s="289" t="s">
        <v>770</v>
      </c>
      <c r="G212" s="327"/>
      <c r="H212" s="318" t="s">
        <v>932</v>
      </c>
      <c r="I212" s="318"/>
      <c r="J212" s="318"/>
      <c r="K212" s="333"/>
    </row>
    <row r="213" s="1" customFormat="1" ht="15" customHeight="1">
      <c r="B213" s="332"/>
      <c r="C213" s="266"/>
      <c r="D213" s="266"/>
      <c r="E213" s="266"/>
      <c r="F213" s="289"/>
      <c r="G213" s="327"/>
      <c r="H213" s="318"/>
      <c r="I213" s="318"/>
      <c r="J213" s="318"/>
      <c r="K213" s="333"/>
    </row>
    <row r="214" s="1" customFormat="1" ht="15" customHeight="1">
      <c r="B214" s="332"/>
      <c r="C214" s="266" t="s">
        <v>894</v>
      </c>
      <c r="D214" s="266"/>
      <c r="E214" s="266"/>
      <c r="F214" s="289">
        <v>1</v>
      </c>
      <c r="G214" s="327"/>
      <c r="H214" s="318" t="s">
        <v>933</v>
      </c>
      <c r="I214" s="318"/>
      <c r="J214" s="318"/>
      <c r="K214" s="333"/>
    </row>
    <row r="215" s="1" customFormat="1" ht="15" customHeight="1">
      <c r="B215" s="332"/>
      <c r="C215" s="266"/>
      <c r="D215" s="266"/>
      <c r="E215" s="266"/>
      <c r="F215" s="289">
        <v>2</v>
      </c>
      <c r="G215" s="327"/>
      <c r="H215" s="318" t="s">
        <v>934</v>
      </c>
      <c r="I215" s="318"/>
      <c r="J215" s="318"/>
      <c r="K215" s="333"/>
    </row>
    <row r="216" s="1" customFormat="1" ht="15" customHeight="1">
      <c r="B216" s="332"/>
      <c r="C216" s="266"/>
      <c r="D216" s="266"/>
      <c r="E216" s="266"/>
      <c r="F216" s="289">
        <v>3</v>
      </c>
      <c r="G216" s="327"/>
      <c r="H216" s="318" t="s">
        <v>935</v>
      </c>
      <c r="I216" s="318"/>
      <c r="J216" s="318"/>
      <c r="K216" s="333"/>
    </row>
    <row r="217" s="1" customFormat="1" ht="15" customHeight="1">
      <c r="B217" s="332"/>
      <c r="C217" s="266"/>
      <c r="D217" s="266"/>
      <c r="E217" s="266"/>
      <c r="F217" s="289">
        <v>4</v>
      </c>
      <c r="G217" s="327"/>
      <c r="H217" s="318" t="s">
        <v>936</v>
      </c>
      <c r="I217" s="318"/>
      <c r="J217" s="318"/>
      <c r="K217" s="333"/>
    </row>
    <row r="218" s="1" customFormat="1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stavby'!K6</f>
        <v>Realizace interakčních prvků IP8, IP17, IP20B, IP26, IÚ 38 v k.ú. Němčičky u Hustopečí</v>
      </c>
      <c r="F7" s="140"/>
      <c r="G7" s="140"/>
      <c r="H7" s="140"/>
      <c r="L7" s="18"/>
    </row>
    <row r="8" s="1" customFormat="1" ht="12" customHeight="1">
      <c r="B8" s="18"/>
      <c r="D8" s="140" t="s">
        <v>115</v>
      </c>
      <c r="L8" s="18"/>
    </row>
    <row r="9" s="2" customFormat="1" ht="16.5" customHeight="1">
      <c r="A9" s="36"/>
      <c r="B9" s="42"/>
      <c r="C9" s="36"/>
      <c r="D9" s="36"/>
      <c r="E9" s="141" t="s">
        <v>116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118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31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18. 10. 2022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31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32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34</v>
      </c>
      <c r="E22" s="36"/>
      <c r="F22" s="36"/>
      <c r="G22" s="36"/>
      <c r="H22" s="36"/>
      <c r="I22" s="140" t="s">
        <v>27</v>
      </c>
      <c r="J22" s="131" t="s">
        <v>35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36</v>
      </c>
      <c r="F23" s="36"/>
      <c r="G23" s="36"/>
      <c r="H23" s="36"/>
      <c r="I23" s="140" t="s">
        <v>30</v>
      </c>
      <c r="J23" s="131" t="s">
        <v>31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38</v>
      </c>
      <c r="E25" s="36"/>
      <c r="F25" s="36"/>
      <c r="G25" s="36"/>
      <c r="H25" s="36"/>
      <c r="I25" s="140" t="s">
        <v>27</v>
      </c>
      <c r="J25" s="131" t="s">
        <v>31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30</v>
      </c>
      <c r="J26" s="131" t="s">
        <v>31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ROUND((SUM(BE85:BE223)),  2)</f>
        <v>0</v>
      </c>
      <c r="G35" s="36"/>
      <c r="H35" s="36"/>
      <c r="I35" s="155">
        <v>0.20999999999999999</v>
      </c>
      <c r="J35" s="154">
        <f>ROUND(((SUM(BE85:BE223))*I35),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ROUND((SUM(BF85:BF223)),  2)</f>
        <v>0</v>
      </c>
      <c r="G36" s="36"/>
      <c r="H36" s="36"/>
      <c r="I36" s="155">
        <v>0.14999999999999999</v>
      </c>
      <c r="J36" s="154">
        <f>ROUND(((SUM(BF85:BF223))*I36),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ROUND((SUM(BG85:BG223)),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ROUND((SUM(BH85:BH223)),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ROUND((SUM(BI85:BI223)),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Realizace interakčních prvků IP8, IP17, IP20B, IP26, IÚ 38 v k.ú. Němčičky u Hustopečí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116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SO-011 - Interakční prvek IP8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Němčičky u Hustopečí</v>
      </c>
      <c r="G56" s="38"/>
      <c r="H56" s="38"/>
      <c r="I56" s="30" t="s">
        <v>24</v>
      </c>
      <c r="J56" s="70" t="str">
        <f>IF(J14="","",J14)</f>
        <v>18. 10. 2022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ČR-Státní pozemkový úřad</v>
      </c>
      <c r="G58" s="38"/>
      <c r="H58" s="38"/>
      <c r="I58" s="30" t="s">
        <v>34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32</v>
      </c>
      <c r="D59" s="38"/>
      <c r="E59" s="38"/>
      <c r="F59" s="25" t="str">
        <f>IF(E20="","",E20)</f>
        <v>Vyplň údaj</v>
      </c>
      <c r="G59" s="38"/>
      <c r="H59" s="38"/>
      <c r="I59" s="30" t="s">
        <v>38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120</v>
      </c>
      <c r="D61" s="169"/>
      <c r="E61" s="169"/>
      <c r="F61" s="169"/>
      <c r="G61" s="169"/>
      <c r="H61" s="169"/>
      <c r="I61" s="169"/>
      <c r="J61" s="170" t="s">
        <v>121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122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123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6.25" customHeight="1">
      <c r="A73" s="36"/>
      <c r="B73" s="37"/>
      <c r="C73" s="38"/>
      <c r="D73" s="38"/>
      <c r="E73" s="167" t="str">
        <f>E7</f>
        <v>Realizace interakčních prvků IP8, IP17, IP20B, IP26, IÚ 38 v k.ú. Němčičky u Hustopečí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115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116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117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SO-011 - Interakční prvek IP8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Němčičky u Hustopečí</v>
      </c>
      <c r="G79" s="38"/>
      <c r="H79" s="38"/>
      <c r="I79" s="30" t="s">
        <v>24</v>
      </c>
      <c r="J79" s="70" t="str">
        <f>IF(J14="","",J14)</f>
        <v>18. 10. 2022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ČR-Státní pozemkový úřad</v>
      </c>
      <c r="G81" s="38"/>
      <c r="H81" s="38"/>
      <c r="I81" s="30" t="s">
        <v>34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32</v>
      </c>
      <c r="D82" s="38"/>
      <c r="E82" s="38"/>
      <c r="F82" s="25" t="str">
        <f>IF(E20="","",E20)</f>
        <v>Vyplň údaj</v>
      </c>
      <c r="G82" s="38"/>
      <c r="H82" s="38"/>
      <c r="I82" s="30" t="s">
        <v>38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124</v>
      </c>
      <c r="D84" s="175" t="s">
        <v>60</v>
      </c>
      <c r="E84" s="175" t="s">
        <v>56</v>
      </c>
      <c r="F84" s="175" t="s">
        <v>57</v>
      </c>
      <c r="G84" s="175" t="s">
        <v>125</v>
      </c>
      <c r="H84" s="175" t="s">
        <v>126</v>
      </c>
      <c r="I84" s="175" t="s">
        <v>127</v>
      </c>
      <c r="J84" s="175" t="s">
        <v>121</v>
      </c>
      <c r="K84" s="176" t="s">
        <v>128</v>
      </c>
      <c r="L84" s="177"/>
      <c r="M84" s="90" t="s">
        <v>31</v>
      </c>
      <c r="N84" s="91" t="s">
        <v>45</v>
      </c>
      <c r="O84" s="91" t="s">
        <v>129</v>
      </c>
      <c r="P84" s="91" t="s">
        <v>130</v>
      </c>
      <c r="Q84" s="91" t="s">
        <v>131</v>
      </c>
      <c r="R84" s="91" t="s">
        <v>132</v>
      </c>
      <c r="S84" s="91" t="s">
        <v>133</v>
      </c>
      <c r="T84" s="92" t="s">
        <v>134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135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SUM(P86:P223)</f>
        <v>0</v>
      </c>
      <c r="Q85" s="94"/>
      <c r="R85" s="180">
        <f>SUM(R86:R223)</f>
        <v>1.2723544000000002</v>
      </c>
      <c r="S85" s="94"/>
      <c r="T85" s="181">
        <f>SUM(T86:T223)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122</v>
      </c>
      <c r="BK85" s="182">
        <f>SUM(BK86:BK223)</f>
        <v>0</v>
      </c>
    </row>
    <row r="86" s="2" customFormat="1" ht="24.15" customHeight="1">
      <c r="A86" s="36"/>
      <c r="B86" s="37"/>
      <c r="C86" s="183" t="s">
        <v>82</v>
      </c>
      <c r="D86" s="183" t="s">
        <v>136</v>
      </c>
      <c r="E86" s="184" t="s">
        <v>137</v>
      </c>
      <c r="F86" s="185" t="s">
        <v>138</v>
      </c>
      <c r="G86" s="186" t="s">
        <v>139</v>
      </c>
      <c r="H86" s="187">
        <v>0.082000000000000003</v>
      </c>
      <c r="I86" s="188"/>
      <c r="J86" s="189">
        <f>ROUND(I86*H86,2)</f>
        <v>0</v>
      </c>
      <c r="K86" s="185" t="s">
        <v>140</v>
      </c>
      <c r="L86" s="42"/>
      <c r="M86" s="190" t="s">
        <v>31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141</v>
      </c>
      <c r="AT86" s="194" t="s">
        <v>136</v>
      </c>
      <c r="AU86" s="194" t="s">
        <v>75</v>
      </c>
      <c r="AY86" s="15" t="s">
        <v>142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141</v>
      </c>
      <c r="BM86" s="194" t="s">
        <v>143</v>
      </c>
    </row>
    <row r="87" s="2" customFormat="1">
      <c r="A87" s="36"/>
      <c r="B87" s="37"/>
      <c r="C87" s="38"/>
      <c r="D87" s="196" t="s">
        <v>144</v>
      </c>
      <c r="E87" s="38"/>
      <c r="F87" s="197" t="s">
        <v>145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144</v>
      </c>
      <c r="AU87" s="15" t="s">
        <v>75</v>
      </c>
    </row>
    <row r="88" s="2" customFormat="1">
      <c r="A88" s="36"/>
      <c r="B88" s="37"/>
      <c r="C88" s="38"/>
      <c r="D88" s="201" t="s">
        <v>146</v>
      </c>
      <c r="E88" s="38"/>
      <c r="F88" s="202" t="s">
        <v>147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146</v>
      </c>
      <c r="AU88" s="15" t="s">
        <v>75</v>
      </c>
    </row>
    <row r="89" s="10" customFormat="1">
      <c r="A89" s="10"/>
      <c r="B89" s="203"/>
      <c r="C89" s="204"/>
      <c r="D89" s="196" t="s">
        <v>148</v>
      </c>
      <c r="E89" s="205" t="s">
        <v>31</v>
      </c>
      <c r="F89" s="206" t="s">
        <v>149</v>
      </c>
      <c r="G89" s="204"/>
      <c r="H89" s="207">
        <v>0.082000000000000003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148</v>
      </c>
      <c r="AU89" s="213" t="s">
        <v>75</v>
      </c>
      <c r="AV89" s="10" t="s">
        <v>84</v>
      </c>
      <c r="AW89" s="10" t="s">
        <v>37</v>
      </c>
      <c r="AX89" s="10" t="s">
        <v>82</v>
      </c>
      <c r="AY89" s="213" t="s">
        <v>142</v>
      </c>
    </row>
    <row r="90" s="2" customFormat="1" ht="33" customHeight="1">
      <c r="A90" s="36"/>
      <c r="B90" s="37"/>
      <c r="C90" s="183" t="s">
        <v>84</v>
      </c>
      <c r="D90" s="183" t="s">
        <v>136</v>
      </c>
      <c r="E90" s="184" t="s">
        <v>150</v>
      </c>
      <c r="F90" s="185" t="s">
        <v>151</v>
      </c>
      <c r="G90" s="186" t="s">
        <v>152</v>
      </c>
      <c r="H90" s="187">
        <v>815</v>
      </c>
      <c r="I90" s="188"/>
      <c r="J90" s="189">
        <f>ROUND(I90*H90,2)</f>
        <v>0</v>
      </c>
      <c r="K90" s="185" t="s">
        <v>140</v>
      </c>
      <c r="L90" s="42"/>
      <c r="M90" s="190" t="s">
        <v>31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141</v>
      </c>
      <c r="AT90" s="194" t="s">
        <v>136</v>
      </c>
      <c r="AU90" s="194" t="s">
        <v>75</v>
      </c>
      <c r="AY90" s="15" t="s">
        <v>142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141</v>
      </c>
      <c r="BM90" s="194" t="s">
        <v>153</v>
      </c>
    </row>
    <row r="91" s="2" customFormat="1">
      <c r="A91" s="36"/>
      <c r="B91" s="37"/>
      <c r="C91" s="38"/>
      <c r="D91" s="196" t="s">
        <v>144</v>
      </c>
      <c r="E91" s="38"/>
      <c r="F91" s="197" t="s">
        <v>154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144</v>
      </c>
      <c r="AU91" s="15" t="s">
        <v>75</v>
      </c>
    </row>
    <row r="92" s="2" customFormat="1">
      <c r="A92" s="36"/>
      <c r="B92" s="37"/>
      <c r="C92" s="38"/>
      <c r="D92" s="201" t="s">
        <v>146</v>
      </c>
      <c r="E92" s="38"/>
      <c r="F92" s="202" t="s">
        <v>155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146</v>
      </c>
      <c r="AU92" s="15" t="s">
        <v>75</v>
      </c>
    </row>
    <row r="93" s="2" customFormat="1" ht="24.15" customHeight="1">
      <c r="A93" s="36"/>
      <c r="B93" s="37"/>
      <c r="C93" s="183" t="s">
        <v>156</v>
      </c>
      <c r="D93" s="183" t="s">
        <v>136</v>
      </c>
      <c r="E93" s="184" t="s">
        <v>157</v>
      </c>
      <c r="F93" s="185" t="s">
        <v>158</v>
      </c>
      <c r="G93" s="186" t="s">
        <v>152</v>
      </c>
      <c r="H93" s="187">
        <v>815</v>
      </c>
      <c r="I93" s="188"/>
      <c r="J93" s="189">
        <f>ROUND(I93*H93,2)</f>
        <v>0</v>
      </c>
      <c r="K93" s="185" t="s">
        <v>140</v>
      </c>
      <c r="L93" s="42"/>
      <c r="M93" s="190" t="s">
        <v>31</v>
      </c>
      <c r="N93" s="191" t="s">
        <v>46</v>
      </c>
      <c r="O93" s="82"/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4" t="s">
        <v>141</v>
      </c>
      <c r="AT93" s="194" t="s">
        <v>136</v>
      </c>
      <c r="AU93" s="194" t="s">
        <v>75</v>
      </c>
      <c r="AY93" s="15" t="s">
        <v>142</v>
      </c>
      <c r="BE93" s="195">
        <f>IF(N93="základní",J93,0)</f>
        <v>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15" t="s">
        <v>82</v>
      </c>
      <c r="BK93" s="195">
        <f>ROUND(I93*H93,2)</f>
        <v>0</v>
      </c>
      <c r="BL93" s="15" t="s">
        <v>141</v>
      </c>
      <c r="BM93" s="194" t="s">
        <v>159</v>
      </c>
    </row>
    <row r="94" s="2" customFormat="1">
      <c r="A94" s="36"/>
      <c r="B94" s="37"/>
      <c r="C94" s="38"/>
      <c r="D94" s="196" t="s">
        <v>144</v>
      </c>
      <c r="E94" s="38"/>
      <c r="F94" s="197" t="s">
        <v>160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144</v>
      </c>
      <c r="AU94" s="15" t="s">
        <v>75</v>
      </c>
    </row>
    <row r="95" s="2" customFormat="1">
      <c r="A95" s="36"/>
      <c r="B95" s="37"/>
      <c r="C95" s="38"/>
      <c r="D95" s="201" t="s">
        <v>146</v>
      </c>
      <c r="E95" s="38"/>
      <c r="F95" s="202" t="s">
        <v>161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 ht="21.75" customHeight="1">
      <c r="A96" s="36"/>
      <c r="B96" s="37"/>
      <c r="C96" s="183" t="s">
        <v>141</v>
      </c>
      <c r="D96" s="183" t="s">
        <v>136</v>
      </c>
      <c r="E96" s="184" t="s">
        <v>162</v>
      </c>
      <c r="F96" s="185" t="s">
        <v>163</v>
      </c>
      <c r="G96" s="186" t="s">
        <v>152</v>
      </c>
      <c r="H96" s="187">
        <v>815</v>
      </c>
      <c r="I96" s="188"/>
      <c r="J96" s="189">
        <f>ROUND(I96*H96,2)</f>
        <v>0</v>
      </c>
      <c r="K96" s="185" t="s">
        <v>140</v>
      </c>
      <c r="L96" s="42"/>
      <c r="M96" s="190" t="s">
        <v>31</v>
      </c>
      <c r="N96" s="191" t="s">
        <v>46</v>
      </c>
      <c r="O96" s="82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4" t="s">
        <v>141</v>
      </c>
      <c r="AT96" s="194" t="s">
        <v>136</v>
      </c>
      <c r="AU96" s="194" t="s">
        <v>75</v>
      </c>
      <c r="AY96" s="15" t="s">
        <v>142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5" t="s">
        <v>82</v>
      </c>
      <c r="BK96" s="195">
        <f>ROUND(I96*H96,2)</f>
        <v>0</v>
      </c>
      <c r="BL96" s="15" t="s">
        <v>141</v>
      </c>
      <c r="BM96" s="194" t="s">
        <v>164</v>
      </c>
    </row>
    <row r="97" s="2" customFormat="1">
      <c r="A97" s="36"/>
      <c r="B97" s="37"/>
      <c r="C97" s="38"/>
      <c r="D97" s="196" t="s">
        <v>144</v>
      </c>
      <c r="E97" s="38"/>
      <c r="F97" s="197" t="s">
        <v>165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144</v>
      </c>
      <c r="AU97" s="15" t="s">
        <v>75</v>
      </c>
    </row>
    <row r="98" s="2" customFormat="1">
      <c r="A98" s="36"/>
      <c r="B98" s="37"/>
      <c r="C98" s="38"/>
      <c r="D98" s="201" t="s">
        <v>146</v>
      </c>
      <c r="E98" s="38"/>
      <c r="F98" s="202" t="s">
        <v>166</v>
      </c>
      <c r="G98" s="38"/>
      <c r="H98" s="38"/>
      <c r="I98" s="198"/>
      <c r="J98" s="38"/>
      <c r="K98" s="38"/>
      <c r="L98" s="42"/>
      <c r="M98" s="199"/>
      <c r="N98" s="200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146</v>
      </c>
      <c r="AU98" s="15" t="s">
        <v>75</v>
      </c>
    </row>
    <row r="99" s="2" customFormat="1" ht="21.75" customHeight="1">
      <c r="A99" s="36"/>
      <c r="B99" s="37"/>
      <c r="C99" s="183" t="s">
        <v>167</v>
      </c>
      <c r="D99" s="183" t="s">
        <v>136</v>
      </c>
      <c r="E99" s="184" t="s">
        <v>168</v>
      </c>
      <c r="F99" s="185" t="s">
        <v>169</v>
      </c>
      <c r="G99" s="186" t="s">
        <v>152</v>
      </c>
      <c r="H99" s="187">
        <v>815</v>
      </c>
      <c r="I99" s="188"/>
      <c r="J99" s="189">
        <f>ROUND(I99*H99,2)</f>
        <v>0</v>
      </c>
      <c r="K99" s="185" t="s">
        <v>140</v>
      </c>
      <c r="L99" s="42"/>
      <c r="M99" s="190" t="s">
        <v>31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141</v>
      </c>
      <c r="AT99" s="194" t="s">
        <v>136</v>
      </c>
      <c r="AU99" s="194" t="s">
        <v>75</v>
      </c>
      <c r="AY99" s="15" t="s">
        <v>142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141</v>
      </c>
      <c r="BM99" s="194" t="s">
        <v>170</v>
      </c>
    </row>
    <row r="100" s="2" customFormat="1">
      <c r="A100" s="36"/>
      <c r="B100" s="37"/>
      <c r="C100" s="38"/>
      <c r="D100" s="196" t="s">
        <v>144</v>
      </c>
      <c r="E100" s="38"/>
      <c r="F100" s="197" t="s">
        <v>171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144</v>
      </c>
      <c r="AU100" s="15" t="s">
        <v>75</v>
      </c>
    </row>
    <row r="101" s="2" customFormat="1">
      <c r="A101" s="36"/>
      <c r="B101" s="37"/>
      <c r="C101" s="38"/>
      <c r="D101" s="201" t="s">
        <v>146</v>
      </c>
      <c r="E101" s="38"/>
      <c r="F101" s="202" t="s">
        <v>172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146</v>
      </c>
      <c r="AU101" s="15" t="s">
        <v>75</v>
      </c>
    </row>
    <row r="102" s="2" customFormat="1" ht="24.15" customHeight="1">
      <c r="A102" s="36"/>
      <c r="B102" s="37"/>
      <c r="C102" s="183" t="s">
        <v>173</v>
      </c>
      <c r="D102" s="183" t="s">
        <v>136</v>
      </c>
      <c r="E102" s="184" t="s">
        <v>174</v>
      </c>
      <c r="F102" s="185" t="s">
        <v>175</v>
      </c>
      <c r="G102" s="186" t="s">
        <v>152</v>
      </c>
      <c r="H102" s="187">
        <v>815</v>
      </c>
      <c r="I102" s="188"/>
      <c r="J102" s="189">
        <f>ROUND(I102*H102,2)</f>
        <v>0</v>
      </c>
      <c r="K102" s="185" t="s">
        <v>140</v>
      </c>
      <c r="L102" s="42"/>
      <c r="M102" s="190" t="s">
        <v>31</v>
      </c>
      <c r="N102" s="191" t="s">
        <v>46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141</v>
      </c>
      <c r="AT102" s="194" t="s">
        <v>136</v>
      </c>
      <c r="AU102" s="194" t="s">
        <v>75</v>
      </c>
      <c r="AY102" s="15" t="s">
        <v>142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82</v>
      </c>
      <c r="BK102" s="195">
        <f>ROUND(I102*H102,2)</f>
        <v>0</v>
      </c>
      <c r="BL102" s="15" t="s">
        <v>141</v>
      </c>
      <c r="BM102" s="194" t="s">
        <v>176</v>
      </c>
    </row>
    <row r="103" s="2" customFormat="1">
      <c r="A103" s="36"/>
      <c r="B103" s="37"/>
      <c r="C103" s="38"/>
      <c r="D103" s="196" t="s">
        <v>144</v>
      </c>
      <c r="E103" s="38"/>
      <c r="F103" s="197" t="s">
        <v>177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144</v>
      </c>
      <c r="AU103" s="15" t="s">
        <v>75</v>
      </c>
    </row>
    <row r="104" s="2" customFormat="1">
      <c r="A104" s="36"/>
      <c r="B104" s="37"/>
      <c r="C104" s="38"/>
      <c r="D104" s="201" t="s">
        <v>146</v>
      </c>
      <c r="E104" s="38"/>
      <c r="F104" s="202" t="s">
        <v>178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 ht="16.5" customHeight="1">
      <c r="A105" s="36"/>
      <c r="B105" s="37"/>
      <c r="C105" s="214" t="s">
        <v>179</v>
      </c>
      <c r="D105" s="214" t="s">
        <v>180</v>
      </c>
      <c r="E105" s="215" t="s">
        <v>181</v>
      </c>
      <c r="F105" s="216" t="s">
        <v>182</v>
      </c>
      <c r="G105" s="217" t="s">
        <v>183</v>
      </c>
      <c r="H105" s="218">
        <v>6.5199999999999996</v>
      </c>
      <c r="I105" s="219"/>
      <c r="J105" s="220">
        <f>ROUND(I105*H105,2)</f>
        <v>0</v>
      </c>
      <c r="K105" s="216" t="s">
        <v>31</v>
      </c>
      <c r="L105" s="221"/>
      <c r="M105" s="222" t="s">
        <v>31</v>
      </c>
      <c r="N105" s="223" t="s">
        <v>46</v>
      </c>
      <c r="O105" s="82"/>
      <c r="P105" s="192">
        <f>O105*H105</f>
        <v>0</v>
      </c>
      <c r="Q105" s="192">
        <v>0.001</v>
      </c>
      <c r="R105" s="192">
        <f>Q105*H105</f>
        <v>0.0065199999999999998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184</v>
      </c>
      <c r="AT105" s="194" t="s">
        <v>180</v>
      </c>
      <c r="AU105" s="194" t="s">
        <v>75</v>
      </c>
      <c r="AY105" s="15" t="s">
        <v>142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82</v>
      </c>
      <c r="BK105" s="195">
        <f>ROUND(I105*H105,2)</f>
        <v>0</v>
      </c>
      <c r="BL105" s="15" t="s">
        <v>141</v>
      </c>
      <c r="BM105" s="194" t="s">
        <v>185</v>
      </c>
    </row>
    <row r="106" s="2" customFormat="1">
      <c r="A106" s="36"/>
      <c r="B106" s="37"/>
      <c r="C106" s="38"/>
      <c r="D106" s="196" t="s">
        <v>144</v>
      </c>
      <c r="E106" s="38"/>
      <c r="F106" s="197" t="s">
        <v>182</v>
      </c>
      <c r="G106" s="38"/>
      <c r="H106" s="38"/>
      <c r="I106" s="198"/>
      <c r="J106" s="38"/>
      <c r="K106" s="38"/>
      <c r="L106" s="42"/>
      <c r="M106" s="199"/>
      <c r="N106" s="20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144</v>
      </c>
      <c r="AU106" s="15" t="s">
        <v>75</v>
      </c>
    </row>
    <row r="107" s="10" customFormat="1">
      <c r="A107" s="10"/>
      <c r="B107" s="203"/>
      <c r="C107" s="204"/>
      <c r="D107" s="196" t="s">
        <v>148</v>
      </c>
      <c r="E107" s="205" t="s">
        <v>31</v>
      </c>
      <c r="F107" s="206" t="s">
        <v>186</v>
      </c>
      <c r="G107" s="204"/>
      <c r="H107" s="207">
        <v>6.5199999999999996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3" t="s">
        <v>148</v>
      </c>
      <c r="AU107" s="213" t="s">
        <v>75</v>
      </c>
      <c r="AV107" s="10" t="s">
        <v>84</v>
      </c>
      <c r="AW107" s="10" t="s">
        <v>37</v>
      </c>
      <c r="AX107" s="10" t="s">
        <v>82</v>
      </c>
      <c r="AY107" s="213" t="s">
        <v>142</v>
      </c>
    </row>
    <row r="108" s="2" customFormat="1" ht="24.15" customHeight="1">
      <c r="A108" s="36"/>
      <c r="B108" s="37"/>
      <c r="C108" s="183" t="s">
        <v>184</v>
      </c>
      <c r="D108" s="183" t="s">
        <v>136</v>
      </c>
      <c r="E108" s="184" t="s">
        <v>187</v>
      </c>
      <c r="F108" s="185" t="s">
        <v>188</v>
      </c>
      <c r="G108" s="186" t="s">
        <v>152</v>
      </c>
      <c r="H108" s="187">
        <v>815</v>
      </c>
      <c r="I108" s="188"/>
      <c r="J108" s="189">
        <f>ROUND(I108*H108,2)</f>
        <v>0</v>
      </c>
      <c r="K108" s="185" t="s">
        <v>140</v>
      </c>
      <c r="L108" s="42"/>
      <c r="M108" s="190" t="s">
        <v>31</v>
      </c>
      <c r="N108" s="191" t="s">
        <v>46</v>
      </c>
      <c r="O108" s="82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4" t="s">
        <v>141</v>
      </c>
      <c r="AT108" s="194" t="s">
        <v>136</v>
      </c>
      <c r="AU108" s="194" t="s">
        <v>75</v>
      </c>
      <c r="AY108" s="15" t="s">
        <v>142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15" t="s">
        <v>82</v>
      </c>
      <c r="BK108" s="195">
        <f>ROUND(I108*H108,2)</f>
        <v>0</v>
      </c>
      <c r="BL108" s="15" t="s">
        <v>141</v>
      </c>
      <c r="BM108" s="194" t="s">
        <v>189</v>
      </c>
    </row>
    <row r="109" s="2" customFormat="1">
      <c r="A109" s="36"/>
      <c r="B109" s="37"/>
      <c r="C109" s="38"/>
      <c r="D109" s="196" t="s">
        <v>144</v>
      </c>
      <c r="E109" s="38"/>
      <c r="F109" s="197" t="s">
        <v>190</v>
      </c>
      <c r="G109" s="38"/>
      <c r="H109" s="38"/>
      <c r="I109" s="198"/>
      <c r="J109" s="38"/>
      <c r="K109" s="38"/>
      <c r="L109" s="42"/>
      <c r="M109" s="199"/>
      <c r="N109" s="20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144</v>
      </c>
      <c r="AU109" s="15" t="s">
        <v>75</v>
      </c>
    </row>
    <row r="110" s="2" customFormat="1">
      <c r="A110" s="36"/>
      <c r="B110" s="37"/>
      <c r="C110" s="38"/>
      <c r="D110" s="201" t="s">
        <v>146</v>
      </c>
      <c r="E110" s="38"/>
      <c r="F110" s="202" t="s">
        <v>191</v>
      </c>
      <c r="G110" s="38"/>
      <c r="H110" s="38"/>
      <c r="I110" s="198"/>
      <c r="J110" s="38"/>
      <c r="K110" s="38"/>
      <c r="L110" s="42"/>
      <c r="M110" s="199"/>
      <c r="N110" s="200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146</v>
      </c>
      <c r="AU110" s="15" t="s">
        <v>75</v>
      </c>
    </row>
    <row r="111" s="10" customFormat="1">
      <c r="A111" s="10"/>
      <c r="B111" s="203"/>
      <c r="C111" s="204"/>
      <c r="D111" s="196" t="s">
        <v>148</v>
      </c>
      <c r="E111" s="205" t="s">
        <v>31</v>
      </c>
      <c r="F111" s="206" t="s">
        <v>192</v>
      </c>
      <c r="G111" s="204"/>
      <c r="H111" s="207">
        <v>815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3" t="s">
        <v>148</v>
      </c>
      <c r="AU111" s="213" t="s">
        <v>75</v>
      </c>
      <c r="AV111" s="10" t="s">
        <v>84</v>
      </c>
      <c r="AW111" s="10" t="s">
        <v>37</v>
      </c>
      <c r="AX111" s="10" t="s">
        <v>75</v>
      </c>
      <c r="AY111" s="213" t="s">
        <v>142</v>
      </c>
    </row>
    <row r="112" s="11" customFormat="1">
      <c r="A112" s="11"/>
      <c r="B112" s="224"/>
      <c r="C112" s="225"/>
      <c r="D112" s="196" t="s">
        <v>148</v>
      </c>
      <c r="E112" s="226" t="s">
        <v>31</v>
      </c>
      <c r="F112" s="227" t="s">
        <v>193</v>
      </c>
      <c r="G112" s="225"/>
      <c r="H112" s="228">
        <v>815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T112" s="234" t="s">
        <v>148</v>
      </c>
      <c r="AU112" s="234" t="s">
        <v>75</v>
      </c>
      <c r="AV112" s="11" t="s">
        <v>141</v>
      </c>
      <c r="AW112" s="11" t="s">
        <v>37</v>
      </c>
      <c r="AX112" s="11" t="s">
        <v>82</v>
      </c>
      <c r="AY112" s="234" t="s">
        <v>142</v>
      </c>
    </row>
    <row r="113" s="2" customFormat="1" ht="16.5" customHeight="1">
      <c r="A113" s="36"/>
      <c r="B113" s="37"/>
      <c r="C113" s="183" t="s">
        <v>194</v>
      </c>
      <c r="D113" s="183" t="s">
        <v>136</v>
      </c>
      <c r="E113" s="184" t="s">
        <v>195</v>
      </c>
      <c r="F113" s="185" t="s">
        <v>196</v>
      </c>
      <c r="G113" s="186" t="s">
        <v>197</v>
      </c>
      <c r="H113" s="187">
        <v>1.2230000000000001</v>
      </c>
      <c r="I113" s="188"/>
      <c r="J113" s="189">
        <f>ROUND(I113*H113,2)</f>
        <v>0</v>
      </c>
      <c r="K113" s="185" t="s">
        <v>31</v>
      </c>
      <c r="L113" s="42"/>
      <c r="M113" s="190" t="s">
        <v>31</v>
      </c>
      <c r="N113" s="191" t="s">
        <v>46</v>
      </c>
      <c r="O113" s="82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4" t="s">
        <v>141</v>
      </c>
      <c r="AT113" s="194" t="s">
        <v>136</v>
      </c>
      <c r="AU113" s="194" t="s">
        <v>75</v>
      </c>
      <c r="AY113" s="15" t="s">
        <v>142</v>
      </c>
      <c r="BE113" s="195">
        <f>IF(N113="základní",J113,0)</f>
        <v>0</v>
      </c>
      <c r="BF113" s="195">
        <f>IF(N113="snížená",J113,0)</f>
        <v>0</v>
      </c>
      <c r="BG113" s="195">
        <f>IF(N113="zákl. přenesená",J113,0)</f>
        <v>0</v>
      </c>
      <c r="BH113" s="195">
        <f>IF(N113="sníž. přenesená",J113,0)</f>
        <v>0</v>
      </c>
      <c r="BI113" s="195">
        <f>IF(N113="nulová",J113,0)</f>
        <v>0</v>
      </c>
      <c r="BJ113" s="15" t="s">
        <v>82</v>
      </c>
      <c r="BK113" s="195">
        <f>ROUND(I113*H113,2)</f>
        <v>0</v>
      </c>
      <c r="BL113" s="15" t="s">
        <v>141</v>
      </c>
      <c r="BM113" s="194" t="s">
        <v>198</v>
      </c>
    </row>
    <row r="114" s="2" customFormat="1">
      <c r="A114" s="36"/>
      <c r="B114" s="37"/>
      <c r="C114" s="38"/>
      <c r="D114" s="196" t="s">
        <v>144</v>
      </c>
      <c r="E114" s="38"/>
      <c r="F114" s="197" t="s">
        <v>196</v>
      </c>
      <c r="G114" s="38"/>
      <c r="H114" s="38"/>
      <c r="I114" s="198"/>
      <c r="J114" s="38"/>
      <c r="K114" s="38"/>
      <c r="L114" s="42"/>
      <c r="M114" s="199"/>
      <c r="N114" s="200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144</v>
      </c>
      <c r="AU114" s="15" t="s">
        <v>75</v>
      </c>
    </row>
    <row r="115" s="10" customFormat="1">
      <c r="A115" s="10"/>
      <c r="B115" s="203"/>
      <c r="C115" s="204"/>
      <c r="D115" s="196" t="s">
        <v>148</v>
      </c>
      <c r="E115" s="205" t="s">
        <v>31</v>
      </c>
      <c r="F115" s="206" t="s">
        <v>199</v>
      </c>
      <c r="G115" s="204"/>
      <c r="H115" s="207">
        <v>1.2230000000000001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13" t="s">
        <v>148</v>
      </c>
      <c r="AU115" s="213" t="s">
        <v>75</v>
      </c>
      <c r="AV115" s="10" t="s">
        <v>84</v>
      </c>
      <c r="AW115" s="10" t="s">
        <v>37</v>
      </c>
      <c r="AX115" s="10" t="s">
        <v>75</v>
      </c>
      <c r="AY115" s="213" t="s">
        <v>142</v>
      </c>
    </row>
    <row r="116" s="11" customFormat="1">
      <c r="A116" s="11"/>
      <c r="B116" s="224"/>
      <c r="C116" s="225"/>
      <c r="D116" s="196" t="s">
        <v>148</v>
      </c>
      <c r="E116" s="226" t="s">
        <v>31</v>
      </c>
      <c r="F116" s="227" t="s">
        <v>193</v>
      </c>
      <c r="G116" s="225"/>
      <c r="H116" s="228">
        <v>1.2230000000000001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T116" s="234" t="s">
        <v>148</v>
      </c>
      <c r="AU116" s="234" t="s">
        <v>75</v>
      </c>
      <c r="AV116" s="11" t="s">
        <v>141</v>
      </c>
      <c r="AW116" s="11" t="s">
        <v>37</v>
      </c>
      <c r="AX116" s="11" t="s">
        <v>82</v>
      </c>
      <c r="AY116" s="234" t="s">
        <v>142</v>
      </c>
    </row>
    <row r="117" s="2" customFormat="1" ht="24.15" customHeight="1">
      <c r="A117" s="36"/>
      <c r="B117" s="37"/>
      <c r="C117" s="183" t="s">
        <v>200</v>
      </c>
      <c r="D117" s="183" t="s">
        <v>136</v>
      </c>
      <c r="E117" s="184" t="s">
        <v>201</v>
      </c>
      <c r="F117" s="185" t="s">
        <v>202</v>
      </c>
      <c r="G117" s="186" t="s">
        <v>197</v>
      </c>
      <c r="H117" s="187">
        <v>0.082000000000000003</v>
      </c>
      <c r="I117" s="188"/>
      <c r="J117" s="189">
        <f>ROUND(I117*H117,2)</f>
        <v>0</v>
      </c>
      <c r="K117" s="185" t="s">
        <v>140</v>
      </c>
      <c r="L117" s="42"/>
      <c r="M117" s="190" t="s">
        <v>31</v>
      </c>
      <c r="N117" s="191" t="s">
        <v>46</v>
      </c>
      <c r="O117" s="82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4" t="s">
        <v>141</v>
      </c>
      <c r="AT117" s="194" t="s">
        <v>136</v>
      </c>
      <c r="AU117" s="194" t="s">
        <v>75</v>
      </c>
      <c r="AY117" s="15" t="s">
        <v>142</v>
      </c>
      <c r="BE117" s="195">
        <f>IF(N117="základní",J117,0)</f>
        <v>0</v>
      </c>
      <c r="BF117" s="195">
        <f>IF(N117="snížená",J117,0)</f>
        <v>0</v>
      </c>
      <c r="BG117" s="195">
        <f>IF(N117="zákl. přenesená",J117,0)</f>
        <v>0</v>
      </c>
      <c r="BH117" s="195">
        <f>IF(N117="sníž. přenesená",J117,0)</f>
        <v>0</v>
      </c>
      <c r="BI117" s="195">
        <f>IF(N117="nulová",J117,0)</f>
        <v>0</v>
      </c>
      <c r="BJ117" s="15" t="s">
        <v>82</v>
      </c>
      <c r="BK117" s="195">
        <f>ROUND(I117*H117,2)</f>
        <v>0</v>
      </c>
      <c r="BL117" s="15" t="s">
        <v>141</v>
      </c>
      <c r="BM117" s="194" t="s">
        <v>203</v>
      </c>
    </row>
    <row r="118" s="2" customFormat="1">
      <c r="A118" s="36"/>
      <c r="B118" s="37"/>
      <c r="C118" s="38"/>
      <c r="D118" s="196" t="s">
        <v>144</v>
      </c>
      <c r="E118" s="38"/>
      <c r="F118" s="197" t="s">
        <v>204</v>
      </c>
      <c r="G118" s="38"/>
      <c r="H118" s="38"/>
      <c r="I118" s="198"/>
      <c r="J118" s="38"/>
      <c r="K118" s="38"/>
      <c r="L118" s="42"/>
      <c r="M118" s="199"/>
      <c r="N118" s="200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144</v>
      </c>
      <c r="AU118" s="15" t="s">
        <v>75</v>
      </c>
    </row>
    <row r="119" s="2" customFormat="1">
      <c r="A119" s="36"/>
      <c r="B119" s="37"/>
      <c r="C119" s="38"/>
      <c r="D119" s="201" t="s">
        <v>146</v>
      </c>
      <c r="E119" s="38"/>
      <c r="F119" s="202" t="s">
        <v>205</v>
      </c>
      <c r="G119" s="38"/>
      <c r="H119" s="38"/>
      <c r="I119" s="198"/>
      <c r="J119" s="38"/>
      <c r="K119" s="38"/>
      <c r="L119" s="42"/>
      <c r="M119" s="199"/>
      <c r="N119" s="20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146</v>
      </c>
      <c r="AU119" s="15" t="s">
        <v>75</v>
      </c>
    </row>
    <row r="120" s="10" customFormat="1">
      <c r="A120" s="10"/>
      <c r="B120" s="203"/>
      <c r="C120" s="204"/>
      <c r="D120" s="196" t="s">
        <v>148</v>
      </c>
      <c r="E120" s="205" t="s">
        <v>31</v>
      </c>
      <c r="F120" s="206" t="s">
        <v>206</v>
      </c>
      <c r="G120" s="204"/>
      <c r="H120" s="207">
        <v>0.082000000000000003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3" t="s">
        <v>148</v>
      </c>
      <c r="AU120" s="213" t="s">
        <v>75</v>
      </c>
      <c r="AV120" s="10" t="s">
        <v>84</v>
      </c>
      <c r="AW120" s="10" t="s">
        <v>37</v>
      </c>
      <c r="AX120" s="10" t="s">
        <v>82</v>
      </c>
      <c r="AY120" s="213" t="s">
        <v>142</v>
      </c>
    </row>
    <row r="121" s="2" customFormat="1" ht="24.15" customHeight="1">
      <c r="A121" s="36"/>
      <c r="B121" s="37"/>
      <c r="C121" s="214" t="s">
        <v>207</v>
      </c>
      <c r="D121" s="214" t="s">
        <v>180</v>
      </c>
      <c r="E121" s="215" t="s">
        <v>208</v>
      </c>
      <c r="F121" s="216" t="s">
        <v>209</v>
      </c>
      <c r="G121" s="217" t="s">
        <v>183</v>
      </c>
      <c r="H121" s="218">
        <v>81.5</v>
      </c>
      <c r="I121" s="219"/>
      <c r="J121" s="220">
        <f>ROUND(I121*H121,2)</f>
        <v>0</v>
      </c>
      <c r="K121" s="216" t="s">
        <v>31</v>
      </c>
      <c r="L121" s="221"/>
      <c r="M121" s="222" t="s">
        <v>31</v>
      </c>
      <c r="N121" s="223" t="s">
        <v>46</v>
      </c>
      <c r="O121" s="82"/>
      <c r="P121" s="192">
        <f>O121*H121</f>
        <v>0</v>
      </c>
      <c r="Q121" s="192">
        <v>0.001</v>
      </c>
      <c r="R121" s="192">
        <f>Q121*H121</f>
        <v>0.081500000000000003</v>
      </c>
      <c r="S121" s="192">
        <v>0</v>
      </c>
      <c r="T121" s="193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4" t="s">
        <v>184</v>
      </c>
      <c r="AT121" s="194" t="s">
        <v>180</v>
      </c>
      <c r="AU121" s="194" t="s">
        <v>75</v>
      </c>
      <c r="AY121" s="15" t="s">
        <v>142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5" t="s">
        <v>82</v>
      </c>
      <c r="BK121" s="195">
        <f>ROUND(I121*H121,2)</f>
        <v>0</v>
      </c>
      <c r="BL121" s="15" t="s">
        <v>141</v>
      </c>
      <c r="BM121" s="194" t="s">
        <v>210</v>
      </c>
    </row>
    <row r="122" s="2" customFormat="1">
      <c r="A122" s="36"/>
      <c r="B122" s="37"/>
      <c r="C122" s="38"/>
      <c r="D122" s="196" t="s">
        <v>144</v>
      </c>
      <c r="E122" s="38"/>
      <c r="F122" s="197" t="s">
        <v>211</v>
      </c>
      <c r="G122" s="38"/>
      <c r="H122" s="38"/>
      <c r="I122" s="198"/>
      <c r="J122" s="38"/>
      <c r="K122" s="38"/>
      <c r="L122" s="42"/>
      <c r="M122" s="199"/>
      <c r="N122" s="200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144</v>
      </c>
      <c r="AU122" s="15" t="s">
        <v>75</v>
      </c>
    </row>
    <row r="123" s="10" customFormat="1">
      <c r="A123" s="10"/>
      <c r="B123" s="203"/>
      <c r="C123" s="204"/>
      <c r="D123" s="196" t="s">
        <v>148</v>
      </c>
      <c r="E123" s="205" t="s">
        <v>31</v>
      </c>
      <c r="F123" s="206" t="s">
        <v>212</v>
      </c>
      <c r="G123" s="204"/>
      <c r="H123" s="207">
        <v>81.5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3" t="s">
        <v>148</v>
      </c>
      <c r="AU123" s="213" t="s">
        <v>75</v>
      </c>
      <c r="AV123" s="10" t="s">
        <v>84</v>
      </c>
      <c r="AW123" s="10" t="s">
        <v>37</v>
      </c>
      <c r="AX123" s="10" t="s">
        <v>82</v>
      </c>
      <c r="AY123" s="213" t="s">
        <v>142</v>
      </c>
    </row>
    <row r="124" s="2" customFormat="1" ht="33" customHeight="1">
      <c r="A124" s="36"/>
      <c r="B124" s="37"/>
      <c r="C124" s="183" t="s">
        <v>213</v>
      </c>
      <c r="D124" s="183" t="s">
        <v>136</v>
      </c>
      <c r="E124" s="184" t="s">
        <v>214</v>
      </c>
      <c r="F124" s="185" t="s">
        <v>215</v>
      </c>
      <c r="G124" s="186" t="s">
        <v>216</v>
      </c>
      <c r="H124" s="187">
        <v>31</v>
      </c>
      <c r="I124" s="188"/>
      <c r="J124" s="189">
        <f>ROUND(I124*H124,2)</f>
        <v>0</v>
      </c>
      <c r="K124" s="185" t="s">
        <v>140</v>
      </c>
      <c r="L124" s="42"/>
      <c r="M124" s="190" t="s">
        <v>31</v>
      </c>
      <c r="N124" s="191" t="s">
        <v>46</v>
      </c>
      <c r="O124" s="82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4" t="s">
        <v>141</v>
      </c>
      <c r="AT124" s="194" t="s">
        <v>136</v>
      </c>
      <c r="AU124" s="194" t="s">
        <v>75</v>
      </c>
      <c r="AY124" s="15" t="s">
        <v>142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5" t="s">
        <v>82</v>
      </c>
      <c r="BK124" s="195">
        <f>ROUND(I124*H124,2)</f>
        <v>0</v>
      </c>
      <c r="BL124" s="15" t="s">
        <v>141</v>
      </c>
      <c r="BM124" s="194" t="s">
        <v>217</v>
      </c>
    </row>
    <row r="125" s="2" customFormat="1">
      <c r="A125" s="36"/>
      <c r="B125" s="37"/>
      <c r="C125" s="38"/>
      <c r="D125" s="196" t="s">
        <v>144</v>
      </c>
      <c r="E125" s="38"/>
      <c r="F125" s="197" t="s">
        <v>218</v>
      </c>
      <c r="G125" s="38"/>
      <c r="H125" s="38"/>
      <c r="I125" s="198"/>
      <c r="J125" s="38"/>
      <c r="K125" s="38"/>
      <c r="L125" s="42"/>
      <c r="M125" s="199"/>
      <c r="N125" s="20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144</v>
      </c>
      <c r="AU125" s="15" t="s">
        <v>75</v>
      </c>
    </row>
    <row r="126" s="2" customFormat="1">
      <c r="A126" s="36"/>
      <c r="B126" s="37"/>
      <c r="C126" s="38"/>
      <c r="D126" s="201" t="s">
        <v>146</v>
      </c>
      <c r="E126" s="38"/>
      <c r="F126" s="202" t="s">
        <v>219</v>
      </c>
      <c r="G126" s="38"/>
      <c r="H126" s="38"/>
      <c r="I126" s="198"/>
      <c r="J126" s="38"/>
      <c r="K126" s="38"/>
      <c r="L126" s="42"/>
      <c r="M126" s="199"/>
      <c r="N126" s="200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146</v>
      </c>
      <c r="AU126" s="15" t="s">
        <v>75</v>
      </c>
    </row>
    <row r="127" s="10" customFormat="1">
      <c r="A127" s="10"/>
      <c r="B127" s="203"/>
      <c r="C127" s="204"/>
      <c r="D127" s="196" t="s">
        <v>148</v>
      </c>
      <c r="E127" s="205" t="s">
        <v>31</v>
      </c>
      <c r="F127" s="206" t="s">
        <v>220</v>
      </c>
      <c r="G127" s="204"/>
      <c r="H127" s="207">
        <v>31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3" t="s">
        <v>148</v>
      </c>
      <c r="AU127" s="213" t="s">
        <v>75</v>
      </c>
      <c r="AV127" s="10" t="s">
        <v>84</v>
      </c>
      <c r="AW127" s="10" t="s">
        <v>37</v>
      </c>
      <c r="AX127" s="10" t="s">
        <v>82</v>
      </c>
      <c r="AY127" s="213" t="s">
        <v>142</v>
      </c>
    </row>
    <row r="128" s="2" customFormat="1" ht="33" customHeight="1">
      <c r="A128" s="36"/>
      <c r="B128" s="37"/>
      <c r="C128" s="183" t="s">
        <v>221</v>
      </c>
      <c r="D128" s="183" t="s">
        <v>136</v>
      </c>
      <c r="E128" s="184" t="s">
        <v>222</v>
      </c>
      <c r="F128" s="185" t="s">
        <v>223</v>
      </c>
      <c r="G128" s="186" t="s">
        <v>216</v>
      </c>
      <c r="H128" s="187">
        <v>11</v>
      </c>
      <c r="I128" s="188"/>
      <c r="J128" s="189">
        <f>ROUND(I128*H128,2)</f>
        <v>0</v>
      </c>
      <c r="K128" s="185" t="s">
        <v>140</v>
      </c>
      <c r="L128" s="42"/>
      <c r="M128" s="190" t="s">
        <v>31</v>
      </c>
      <c r="N128" s="191" t="s">
        <v>46</v>
      </c>
      <c r="O128" s="82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4" t="s">
        <v>141</v>
      </c>
      <c r="AT128" s="194" t="s">
        <v>136</v>
      </c>
      <c r="AU128" s="194" t="s">
        <v>75</v>
      </c>
      <c r="AY128" s="15" t="s">
        <v>142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5" t="s">
        <v>82</v>
      </c>
      <c r="BK128" s="195">
        <f>ROUND(I128*H128,2)</f>
        <v>0</v>
      </c>
      <c r="BL128" s="15" t="s">
        <v>141</v>
      </c>
      <c r="BM128" s="194" t="s">
        <v>224</v>
      </c>
    </row>
    <row r="129" s="2" customFormat="1">
      <c r="A129" s="36"/>
      <c r="B129" s="37"/>
      <c r="C129" s="38"/>
      <c r="D129" s="196" t="s">
        <v>144</v>
      </c>
      <c r="E129" s="38"/>
      <c r="F129" s="197" t="s">
        <v>225</v>
      </c>
      <c r="G129" s="38"/>
      <c r="H129" s="38"/>
      <c r="I129" s="198"/>
      <c r="J129" s="38"/>
      <c r="K129" s="38"/>
      <c r="L129" s="42"/>
      <c r="M129" s="199"/>
      <c r="N129" s="200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144</v>
      </c>
      <c r="AU129" s="15" t="s">
        <v>75</v>
      </c>
    </row>
    <row r="130" s="2" customFormat="1">
      <c r="A130" s="36"/>
      <c r="B130" s="37"/>
      <c r="C130" s="38"/>
      <c r="D130" s="201" t="s">
        <v>146</v>
      </c>
      <c r="E130" s="38"/>
      <c r="F130" s="202" t="s">
        <v>226</v>
      </c>
      <c r="G130" s="38"/>
      <c r="H130" s="38"/>
      <c r="I130" s="198"/>
      <c r="J130" s="38"/>
      <c r="K130" s="38"/>
      <c r="L130" s="42"/>
      <c r="M130" s="199"/>
      <c r="N130" s="200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146</v>
      </c>
      <c r="AU130" s="15" t="s">
        <v>75</v>
      </c>
    </row>
    <row r="131" s="10" customFormat="1">
      <c r="A131" s="10"/>
      <c r="B131" s="203"/>
      <c r="C131" s="204"/>
      <c r="D131" s="196" t="s">
        <v>148</v>
      </c>
      <c r="E131" s="205" t="s">
        <v>31</v>
      </c>
      <c r="F131" s="206" t="s">
        <v>227</v>
      </c>
      <c r="G131" s="204"/>
      <c r="H131" s="207">
        <v>11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3" t="s">
        <v>148</v>
      </c>
      <c r="AU131" s="213" t="s">
        <v>75</v>
      </c>
      <c r="AV131" s="10" t="s">
        <v>84</v>
      </c>
      <c r="AW131" s="10" t="s">
        <v>37</v>
      </c>
      <c r="AX131" s="10" t="s">
        <v>82</v>
      </c>
      <c r="AY131" s="213" t="s">
        <v>142</v>
      </c>
    </row>
    <row r="132" s="2" customFormat="1" ht="24.15" customHeight="1">
      <c r="A132" s="36"/>
      <c r="B132" s="37"/>
      <c r="C132" s="183" t="s">
        <v>228</v>
      </c>
      <c r="D132" s="183" t="s">
        <v>136</v>
      </c>
      <c r="E132" s="184" t="s">
        <v>229</v>
      </c>
      <c r="F132" s="185" t="s">
        <v>230</v>
      </c>
      <c r="G132" s="186" t="s">
        <v>216</v>
      </c>
      <c r="H132" s="187">
        <v>11</v>
      </c>
      <c r="I132" s="188"/>
      <c r="J132" s="189">
        <f>ROUND(I132*H132,2)</f>
        <v>0</v>
      </c>
      <c r="K132" s="185" t="s">
        <v>140</v>
      </c>
      <c r="L132" s="42"/>
      <c r="M132" s="190" t="s">
        <v>31</v>
      </c>
      <c r="N132" s="191" t="s">
        <v>46</v>
      </c>
      <c r="O132" s="82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4" t="s">
        <v>141</v>
      </c>
      <c r="AT132" s="194" t="s">
        <v>136</v>
      </c>
      <c r="AU132" s="194" t="s">
        <v>75</v>
      </c>
      <c r="AY132" s="15" t="s">
        <v>142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5" t="s">
        <v>82</v>
      </c>
      <c r="BK132" s="195">
        <f>ROUND(I132*H132,2)</f>
        <v>0</v>
      </c>
      <c r="BL132" s="15" t="s">
        <v>141</v>
      </c>
      <c r="BM132" s="194" t="s">
        <v>231</v>
      </c>
    </row>
    <row r="133" s="2" customFormat="1">
      <c r="A133" s="36"/>
      <c r="B133" s="37"/>
      <c r="C133" s="38"/>
      <c r="D133" s="196" t="s">
        <v>144</v>
      </c>
      <c r="E133" s="38"/>
      <c r="F133" s="197" t="s">
        <v>232</v>
      </c>
      <c r="G133" s="38"/>
      <c r="H133" s="38"/>
      <c r="I133" s="198"/>
      <c r="J133" s="38"/>
      <c r="K133" s="38"/>
      <c r="L133" s="42"/>
      <c r="M133" s="199"/>
      <c r="N133" s="200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144</v>
      </c>
      <c r="AU133" s="15" t="s">
        <v>75</v>
      </c>
    </row>
    <row r="134" s="2" customFormat="1">
      <c r="A134" s="36"/>
      <c r="B134" s="37"/>
      <c r="C134" s="38"/>
      <c r="D134" s="201" t="s">
        <v>146</v>
      </c>
      <c r="E134" s="38"/>
      <c r="F134" s="202" t="s">
        <v>233</v>
      </c>
      <c r="G134" s="38"/>
      <c r="H134" s="38"/>
      <c r="I134" s="198"/>
      <c r="J134" s="38"/>
      <c r="K134" s="38"/>
      <c r="L134" s="42"/>
      <c r="M134" s="199"/>
      <c r="N134" s="200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146</v>
      </c>
      <c r="AU134" s="15" t="s">
        <v>75</v>
      </c>
    </row>
    <row r="135" s="2" customFormat="1" ht="16.5" customHeight="1">
      <c r="A135" s="36"/>
      <c r="B135" s="37"/>
      <c r="C135" s="214" t="s">
        <v>8</v>
      </c>
      <c r="D135" s="214" t="s">
        <v>180</v>
      </c>
      <c r="E135" s="215" t="s">
        <v>234</v>
      </c>
      <c r="F135" s="216" t="s">
        <v>235</v>
      </c>
      <c r="G135" s="217" t="s">
        <v>216</v>
      </c>
      <c r="H135" s="218">
        <v>3</v>
      </c>
      <c r="I135" s="219"/>
      <c r="J135" s="220">
        <f>ROUND(I135*H135,2)</f>
        <v>0</v>
      </c>
      <c r="K135" s="216" t="s">
        <v>31</v>
      </c>
      <c r="L135" s="221"/>
      <c r="M135" s="222" t="s">
        <v>31</v>
      </c>
      <c r="N135" s="223" t="s">
        <v>46</v>
      </c>
      <c r="O135" s="82"/>
      <c r="P135" s="192">
        <f>O135*H135</f>
        <v>0</v>
      </c>
      <c r="Q135" s="192">
        <v>0.0040000000000000001</v>
      </c>
      <c r="R135" s="192">
        <f>Q135*H135</f>
        <v>0.012</v>
      </c>
      <c r="S135" s="192">
        <v>0</v>
      </c>
      <c r="T135" s="19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4" t="s">
        <v>184</v>
      </c>
      <c r="AT135" s="194" t="s">
        <v>180</v>
      </c>
      <c r="AU135" s="194" t="s">
        <v>75</v>
      </c>
      <c r="AY135" s="15" t="s">
        <v>142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5" t="s">
        <v>82</v>
      </c>
      <c r="BK135" s="195">
        <f>ROUND(I135*H135,2)</f>
        <v>0</v>
      </c>
      <c r="BL135" s="15" t="s">
        <v>141</v>
      </c>
      <c r="BM135" s="194" t="s">
        <v>236</v>
      </c>
    </row>
    <row r="136" s="2" customFormat="1">
      <c r="A136" s="36"/>
      <c r="B136" s="37"/>
      <c r="C136" s="38"/>
      <c r="D136" s="196" t="s">
        <v>144</v>
      </c>
      <c r="E136" s="38"/>
      <c r="F136" s="197" t="s">
        <v>235</v>
      </c>
      <c r="G136" s="38"/>
      <c r="H136" s="38"/>
      <c r="I136" s="198"/>
      <c r="J136" s="38"/>
      <c r="K136" s="38"/>
      <c r="L136" s="42"/>
      <c r="M136" s="199"/>
      <c r="N136" s="200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144</v>
      </c>
      <c r="AU136" s="15" t="s">
        <v>75</v>
      </c>
    </row>
    <row r="137" s="2" customFormat="1" ht="16.5" customHeight="1">
      <c r="A137" s="36"/>
      <c r="B137" s="37"/>
      <c r="C137" s="214" t="s">
        <v>237</v>
      </c>
      <c r="D137" s="214" t="s">
        <v>180</v>
      </c>
      <c r="E137" s="215" t="s">
        <v>238</v>
      </c>
      <c r="F137" s="216" t="s">
        <v>239</v>
      </c>
      <c r="G137" s="217" t="s">
        <v>216</v>
      </c>
      <c r="H137" s="218">
        <v>4</v>
      </c>
      <c r="I137" s="219"/>
      <c r="J137" s="220">
        <f>ROUND(I137*H137,2)</f>
        <v>0</v>
      </c>
      <c r="K137" s="216" t="s">
        <v>31</v>
      </c>
      <c r="L137" s="221"/>
      <c r="M137" s="222" t="s">
        <v>31</v>
      </c>
      <c r="N137" s="223" t="s">
        <v>46</v>
      </c>
      <c r="O137" s="82"/>
      <c r="P137" s="192">
        <f>O137*H137</f>
        <v>0</v>
      </c>
      <c r="Q137" s="192">
        <v>0.0040000000000000001</v>
      </c>
      <c r="R137" s="192">
        <f>Q137*H137</f>
        <v>0.016</v>
      </c>
      <c r="S137" s="192">
        <v>0</v>
      </c>
      <c r="T137" s="19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4" t="s">
        <v>184</v>
      </c>
      <c r="AT137" s="194" t="s">
        <v>180</v>
      </c>
      <c r="AU137" s="194" t="s">
        <v>75</v>
      </c>
      <c r="AY137" s="15" t="s">
        <v>142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5" t="s">
        <v>82</v>
      </c>
      <c r="BK137" s="195">
        <f>ROUND(I137*H137,2)</f>
        <v>0</v>
      </c>
      <c r="BL137" s="15" t="s">
        <v>141</v>
      </c>
      <c r="BM137" s="194" t="s">
        <v>240</v>
      </c>
    </row>
    <row r="138" s="2" customFormat="1">
      <c r="A138" s="36"/>
      <c r="B138" s="37"/>
      <c r="C138" s="38"/>
      <c r="D138" s="196" t="s">
        <v>144</v>
      </c>
      <c r="E138" s="38"/>
      <c r="F138" s="197" t="s">
        <v>239</v>
      </c>
      <c r="G138" s="38"/>
      <c r="H138" s="38"/>
      <c r="I138" s="198"/>
      <c r="J138" s="38"/>
      <c r="K138" s="38"/>
      <c r="L138" s="42"/>
      <c r="M138" s="199"/>
      <c r="N138" s="200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144</v>
      </c>
      <c r="AU138" s="15" t="s">
        <v>75</v>
      </c>
    </row>
    <row r="139" s="2" customFormat="1" ht="16.5" customHeight="1">
      <c r="A139" s="36"/>
      <c r="B139" s="37"/>
      <c r="C139" s="214" t="s">
        <v>241</v>
      </c>
      <c r="D139" s="214" t="s">
        <v>180</v>
      </c>
      <c r="E139" s="215" t="s">
        <v>242</v>
      </c>
      <c r="F139" s="216" t="s">
        <v>243</v>
      </c>
      <c r="G139" s="217" t="s">
        <v>216</v>
      </c>
      <c r="H139" s="218">
        <v>3</v>
      </c>
      <c r="I139" s="219"/>
      <c r="J139" s="220">
        <f>ROUND(I139*H139,2)</f>
        <v>0</v>
      </c>
      <c r="K139" s="216" t="s">
        <v>31</v>
      </c>
      <c r="L139" s="221"/>
      <c r="M139" s="222" t="s">
        <v>31</v>
      </c>
      <c r="N139" s="223" t="s">
        <v>46</v>
      </c>
      <c r="O139" s="82"/>
      <c r="P139" s="192">
        <f>O139*H139</f>
        <v>0</v>
      </c>
      <c r="Q139" s="192">
        <v>0.0040000000000000001</v>
      </c>
      <c r="R139" s="192">
        <f>Q139*H139</f>
        <v>0.012</v>
      </c>
      <c r="S139" s="192">
        <v>0</v>
      </c>
      <c r="T139" s="193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4" t="s">
        <v>184</v>
      </c>
      <c r="AT139" s="194" t="s">
        <v>180</v>
      </c>
      <c r="AU139" s="194" t="s">
        <v>75</v>
      </c>
      <c r="AY139" s="15" t="s">
        <v>142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5" t="s">
        <v>82</v>
      </c>
      <c r="BK139" s="195">
        <f>ROUND(I139*H139,2)</f>
        <v>0</v>
      </c>
      <c r="BL139" s="15" t="s">
        <v>141</v>
      </c>
      <c r="BM139" s="194" t="s">
        <v>244</v>
      </c>
    </row>
    <row r="140" s="2" customFormat="1">
      <c r="A140" s="36"/>
      <c r="B140" s="37"/>
      <c r="C140" s="38"/>
      <c r="D140" s="196" t="s">
        <v>144</v>
      </c>
      <c r="E140" s="38"/>
      <c r="F140" s="197" t="s">
        <v>243</v>
      </c>
      <c r="G140" s="38"/>
      <c r="H140" s="38"/>
      <c r="I140" s="198"/>
      <c r="J140" s="38"/>
      <c r="K140" s="38"/>
      <c r="L140" s="42"/>
      <c r="M140" s="199"/>
      <c r="N140" s="200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144</v>
      </c>
      <c r="AU140" s="15" t="s">
        <v>75</v>
      </c>
    </row>
    <row r="141" s="2" customFormat="1" ht="16.5" customHeight="1">
      <c r="A141" s="36"/>
      <c r="B141" s="37"/>
      <c r="C141" s="214" t="s">
        <v>245</v>
      </c>
      <c r="D141" s="214" t="s">
        <v>180</v>
      </c>
      <c r="E141" s="215" t="s">
        <v>246</v>
      </c>
      <c r="F141" s="216" t="s">
        <v>247</v>
      </c>
      <c r="G141" s="217" t="s">
        <v>216</v>
      </c>
      <c r="H141" s="218">
        <v>1</v>
      </c>
      <c r="I141" s="219"/>
      <c r="J141" s="220">
        <f>ROUND(I141*H141,2)</f>
        <v>0</v>
      </c>
      <c r="K141" s="216" t="s">
        <v>31</v>
      </c>
      <c r="L141" s="221"/>
      <c r="M141" s="222" t="s">
        <v>31</v>
      </c>
      <c r="N141" s="223" t="s">
        <v>46</v>
      </c>
      <c r="O141" s="82"/>
      <c r="P141" s="192">
        <f>O141*H141</f>
        <v>0</v>
      </c>
      <c r="Q141" s="192">
        <v>0.0040000000000000001</v>
      </c>
      <c r="R141" s="192">
        <f>Q141*H141</f>
        <v>0.0040000000000000001</v>
      </c>
      <c r="S141" s="192">
        <v>0</v>
      </c>
      <c r="T141" s="19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4" t="s">
        <v>184</v>
      </c>
      <c r="AT141" s="194" t="s">
        <v>180</v>
      </c>
      <c r="AU141" s="194" t="s">
        <v>75</v>
      </c>
      <c r="AY141" s="15" t="s">
        <v>142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5" t="s">
        <v>82</v>
      </c>
      <c r="BK141" s="195">
        <f>ROUND(I141*H141,2)</f>
        <v>0</v>
      </c>
      <c r="BL141" s="15" t="s">
        <v>141</v>
      </c>
      <c r="BM141" s="194" t="s">
        <v>248</v>
      </c>
    </row>
    <row r="142" s="2" customFormat="1">
      <c r="A142" s="36"/>
      <c r="B142" s="37"/>
      <c r="C142" s="38"/>
      <c r="D142" s="196" t="s">
        <v>144</v>
      </c>
      <c r="E142" s="38"/>
      <c r="F142" s="197" t="s">
        <v>247</v>
      </c>
      <c r="G142" s="38"/>
      <c r="H142" s="38"/>
      <c r="I142" s="198"/>
      <c r="J142" s="38"/>
      <c r="K142" s="38"/>
      <c r="L142" s="42"/>
      <c r="M142" s="199"/>
      <c r="N142" s="200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144</v>
      </c>
      <c r="AU142" s="15" t="s">
        <v>75</v>
      </c>
    </row>
    <row r="143" s="2" customFormat="1" ht="24.15" customHeight="1">
      <c r="A143" s="36"/>
      <c r="B143" s="37"/>
      <c r="C143" s="183" t="s">
        <v>249</v>
      </c>
      <c r="D143" s="183" t="s">
        <v>136</v>
      </c>
      <c r="E143" s="184" t="s">
        <v>250</v>
      </c>
      <c r="F143" s="185" t="s">
        <v>251</v>
      </c>
      <c r="G143" s="186" t="s">
        <v>216</v>
      </c>
      <c r="H143" s="187">
        <v>11</v>
      </c>
      <c r="I143" s="188"/>
      <c r="J143" s="189">
        <f>ROUND(I143*H143,2)</f>
        <v>0</v>
      </c>
      <c r="K143" s="185" t="s">
        <v>140</v>
      </c>
      <c r="L143" s="42"/>
      <c r="M143" s="190" t="s">
        <v>31</v>
      </c>
      <c r="N143" s="191" t="s">
        <v>46</v>
      </c>
      <c r="O143" s="82"/>
      <c r="P143" s="192">
        <f>O143*H143</f>
        <v>0</v>
      </c>
      <c r="Q143" s="192">
        <v>5.8E-05</v>
      </c>
      <c r="R143" s="192">
        <f>Q143*H143</f>
        <v>0.000638</v>
      </c>
      <c r="S143" s="192">
        <v>0</v>
      </c>
      <c r="T143" s="19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4" t="s">
        <v>141</v>
      </c>
      <c r="AT143" s="194" t="s">
        <v>136</v>
      </c>
      <c r="AU143" s="194" t="s">
        <v>75</v>
      </c>
      <c r="AY143" s="15" t="s">
        <v>142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5" t="s">
        <v>82</v>
      </c>
      <c r="BK143" s="195">
        <f>ROUND(I143*H143,2)</f>
        <v>0</v>
      </c>
      <c r="BL143" s="15" t="s">
        <v>141</v>
      </c>
      <c r="BM143" s="194" t="s">
        <v>252</v>
      </c>
    </row>
    <row r="144" s="2" customFormat="1">
      <c r="A144" s="36"/>
      <c r="B144" s="37"/>
      <c r="C144" s="38"/>
      <c r="D144" s="196" t="s">
        <v>144</v>
      </c>
      <c r="E144" s="38"/>
      <c r="F144" s="197" t="s">
        <v>253</v>
      </c>
      <c r="G144" s="38"/>
      <c r="H144" s="38"/>
      <c r="I144" s="198"/>
      <c r="J144" s="38"/>
      <c r="K144" s="38"/>
      <c r="L144" s="42"/>
      <c r="M144" s="199"/>
      <c r="N144" s="200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144</v>
      </c>
      <c r="AU144" s="15" t="s">
        <v>75</v>
      </c>
    </row>
    <row r="145" s="2" customFormat="1">
      <c r="A145" s="36"/>
      <c r="B145" s="37"/>
      <c r="C145" s="38"/>
      <c r="D145" s="201" t="s">
        <v>146</v>
      </c>
      <c r="E145" s="38"/>
      <c r="F145" s="202" t="s">
        <v>254</v>
      </c>
      <c r="G145" s="38"/>
      <c r="H145" s="38"/>
      <c r="I145" s="198"/>
      <c r="J145" s="38"/>
      <c r="K145" s="38"/>
      <c r="L145" s="42"/>
      <c r="M145" s="199"/>
      <c r="N145" s="200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146</v>
      </c>
      <c r="AU145" s="15" t="s">
        <v>75</v>
      </c>
    </row>
    <row r="146" s="10" customFormat="1">
      <c r="A146" s="10"/>
      <c r="B146" s="203"/>
      <c r="C146" s="204"/>
      <c r="D146" s="196" t="s">
        <v>148</v>
      </c>
      <c r="E146" s="205" t="s">
        <v>31</v>
      </c>
      <c r="F146" s="206" t="s">
        <v>255</v>
      </c>
      <c r="G146" s="204"/>
      <c r="H146" s="207">
        <v>11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13" t="s">
        <v>148</v>
      </c>
      <c r="AU146" s="213" t="s">
        <v>75</v>
      </c>
      <c r="AV146" s="10" t="s">
        <v>84</v>
      </c>
      <c r="AW146" s="10" t="s">
        <v>37</v>
      </c>
      <c r="AX146" s="10" t="s">
        <v>82</v>
      </c>
      <c r="AY146" s="213" t="s">
        <v>142</v>
      </c>
    </row>
    <row r="147" s="2" customFormat="1" ht="21.75" customHeight="1">
      <c r="A147" s="36"/>
      <c r="B147" s="37"/>
      <c r="C147" s="214" t="s">
        <v>256</v>
      </c>
      <c r="D147" s="214" t="s">
        <v>180</v>
      </c>
      <c r="E147" s="215" t="s">
        <v>257</v>
      </c>
      <c r="F147" s="216" t="s">
        <v>258</v>
      </c>
      <c r="G147" s="217" t="s">
        <v>216</v>
      </c>
      <c r="H147" s="218">
        <v>33</v>
      </c>
      <c r="I147" s="219"/>
      <c r="J147" s="220">
        <f>ROUND(I147*H147,2)</f>
        <v>0</v>
      </c>
      <c r="K147" s="216" t="s">
        <v>140</v>
      </c>
      <c r="L147" s="221"/>
      <c r="M147" s="222" t="s">
        <v>31</v>
      </c>
      <c r="N147" s="223" t="s">
        <v>46</v>
      </c>
      <c r="O147" s="82"/>
      <c r="P147" s="192">
        <f>O147*H147</f>
        <v>0</v>
      </c>
      <c r="Q147" s="192">
        <v>0.0070899999999999999</v>
      </c>
      <c r="R147" s="192">
        <f>Q147*H147</f>
        <v>0.23397000000000001</v>
      </c>
      <c r="S147" s="192">
        <v>0</v>
      </c>
      <c r="T147" s="193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4" t="s">
        <v>184</v>
      </c>
      <c r="AT147" s="194" t="s">
        <v>180</v>
      </c>
      <c r="AU147" s="194" t="s">
        <v>75</v>
      </c>
      <c r="AY147" s="15" t="s">
        <v>142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5" t="s">
        <v>82</v>
      </c>
      <c r="BK147" s="195">
        <f>ROUND(I147*H147,2)</f>
        <v>0</v>
      </c>
      <c r="BL147" s="15" t="s">
        <v>141</v>
      </c>
      <c r="BM147" s="194" t="s">
        <v>259</v>
      </c>
    </row>
    <row r="148" s="2" customFormat="1">
      <c r="A148" s="36"/>
      <c r="B148" s="37"/>
      <c r="C148" s="38"/>
      <c r="D148" s="196" t="s">
        <v>144</v>
      </c>
      <c r="E148" s="38"/>
      <c r="F148" s="197" t="s">
        <v>258</v>
      </c>
      <c r="G148" s="38"/>
      <c r="H148" s="38"/>
      <c r="I148" s="198"/>
      <c r="J148" s="38"/>
      <c r="K148" s="38"/>
      <c r="L148" s="42"/>
      <c r="M148" s="199"/>
      <c r="N148" s="200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144</v>
      </c>
      <c r="AU148" s="15" t="s">
        <v>75</v>
      </c>
    </row>
    <row r="149" s="10" customFormat="1">
      <c r="A149" s="10"/>
      <c r="B149" s="203"/>
      <c r="C149" s="204"/>
      <c r="D149" s="196" t="s">
        <v>148</v>
      </c>
      <c r="E149" s="205" t="s">
        <v>31</v>
      </c>
      <c r="F149" s="206" t="s">
        <v>260</v>
      </c>
      <c r="G149" s="204"/>
      <c r="H149" s="207">
        <v>33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13" t="s">
        <v>148</v>
      </c>
      <c r="AU149" s="213" t="s">
        <v>75</v>
      </c>
      <c r="AV149" s="10" t="s">
        <v>84</v>
      </c>
      <c r="AW149" s="10" t="s">
        <v>37</v>
      </c>
      <c r="AX149" s="10" t="s">
        <v>82</v>
      </c>
      <c r="AY149" s="213" t="s">
        <v>142</v>
      </c>
    </row>
    <row r="150" s="2" customFormat="1" ht="24.15" customHeight="1">
      <c r="A150" s="36"/>
      <c r="B150" s="37"/>
      <c r="C150" s="183" t="s">
        <v>7</v>
      </c>
      <c r="D150" s="183" t="s">
        <v>136</v>
      </c>
      <c r="E150" s="184" t="s">
        <v>261</v>
      </c>
      <c r="F150" s="185" t="s">
        <v>262</v>
      </c>
      <c r="G150" s="186" t="s">
        <v>216</v>
      </c>
      <c r="H150" s="187">
        <v>11</v>
      </c>
      <c r="I150" s="188"/>
      <c r="J150" s="189">
        <f>ROUND(I150*H150,2)</f>
        <v>0</v>
      </c>
      <c r="K150" s="185" t="s">
        <v>31</v>
      </c>
      <c r="L150" s="42"/>
      <c r="M150" s="190" t="s">
        <v>31</v>
      </c>
      <c r="N150" s="191" t="s">
        <v>46</v>
      </c>
      <c r="O150" s="82"/>
      <c r="P150" s="192">
        <f>O150*H150</f>
        <v>0</v>
      </c>
      <c r="Q150" s="192">
        <v>0.0020823999999999999</v>
      </c>
      <c r="R150" s="192">
        <f>Q150*H150</f>
        <v>0.0229064</v>
      </c>
      <c r="S150" s="192">
        <v>0</v>
      </c>
      <c r="T150" s="193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4" t="s">
        <v>141</v>
      </c>
      <c r="AT150" s="194" t="s">
        <v>136</v>
      </c>
      <c r="AU150" s="194" t="s">
        <v>75</v>
      </c>
      <c r="AY150" s="15" t="s">
        <v>142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5" t="s">
        <v>82</v>
      </c>
      <c r="BK150" s="195">
        <f>ROUND(I150*H150,2)</f>
        <v>0</v>
      </c>
      <c r="BL150" s="15" t="s">
        <v>141</v>
      </c>
      <c r="BM150" s="194" t="s">
        <v>263</v>
      </c>
    </row>
    <row r="151" s="2" customFormat="1">
      <c r="A151" s="36"/>
      <c r="B151" s="37"/>
      <c r="C151" s="38"/>
      <c r="D151" s="196" t="s">
        <v>144</v>
      </c>
      <c r="E151" s="38"/>
      <c r="F151" s="197" t="s">
        <v>264</v>
      </c>
      <c r="G151" s="38"/>
      <c r="H151" s="38"/>
      <c r="I151" s="198"/>
      <c r="J151" s="38"/>
      <c r="K151" s="38"/>
      <c r="L151" s="42"/>
      <c r="M151" s="199"/>
      <c r="N151" s="200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144</v>
      </c>
      <c r="AU151" s="15" t="s">
        <v>75</v>
      </c>
    </row>
    <row r="152" s="10" customFormat="1">
      <c r="A152" s="10"/>
      <c r="B152" s="203"/>
      <c r="C152" s="204"/>
      <c r="D152" s="196" t="s">
        <v>148</v>
      </c>
      <c r="E152" s="205" t="s">
        <v>31</v>
      </c>
      <c r="F152" s="206" t="s">
        <v>265</v>
      </c>
      <c r="G152" s="204"/>
      <c r="H152" s="207">
        <v>11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13" t="s">
        <v>148</v>
      </c>
      <c r="AU152" s="213" t="s">
        <v>75</v>
      </c>
      <c r="AV152" s="10" t="s">
        <v>84</v>
      </c>
      <c r="AW152" s="10" t="s">
        <v>37</v>
      </c>
      <c r="AX152" s="10" t="s">
        <v>82</v>
      </c>
      <c r="AY152" s="213" t="s">
        <v>142</v>
      </c>
    </row>
    <row r="153" s="2" customFormat="1" ht="24.15" customHeight="1">
      <c r="A153" s="36"/>
      <c r="B153" s="37"/>
      <c r="C153" s="183" t="s">
        <v>266</v>
      </c>
      <c r="D153" s="183" t="s">
        <v>136</v>
      </c>
      <c r="E153" s="184" t="s">
        <v>267</v>
      </c>
      <c r="F153" s="185" t="s">
        <v>268</v>
      </c>
      <c r="G153" s="186" t="s">
        <v>216</v>
      </c>
      <c r="H153" s="187">
        <v>26</v>
      </c>
      <c r="I153" s="188"/>
      <c r="J153" s="189">
        <f>ROUND(I153*H153,2)</f>
        <v>0</v>
      </c>
      <c r="K153" s="185" t="s">
        <v>140</v>
      </c>
      <c r="L153" s="42"/>
      <c r="M153" s="190" t="s">
        <v>31</v>
      </c>
      <c r="N153" s="191" t="s">
        <v>46</v>
      </c>
      <c r="O153" s="82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4" t="s">
        <v>141</v>
      </c>
      <c r="AT153" s="194" t="s">
        <v>136</v>
      </c>
      <c r="AU153" s="194" t="s">
        <v>75</v>
      </c>
      <c r="AY153" s="15" t="s">
        <v>142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5" t="s">
        <v>82</v>
      </c>
      <c r="BK153" s="195">
        <f>ROUND(I153*H153,2)</f>
        <v>0</v>
      </c>
      <c r="BL153" s="15" t="s">
        <v>141</v>
      </c>
      <c r="BM153" s="194" t="s">
        <v>269</v>
      </c>
    </row>
    <row r="154" s="2" customFormat="1">
      <c r="A154" s="36"/>
      <c r="B154" s="37"/>
      <c r="C154" s="38"/>
      <c r="D154" s="196" t="s">
        <v>144</v>
      </c>
      <c r="E154" s="38"/>
      <c r="F154" s="197" t="s">
        <v>270</v>
      </c>
      <c r="G154" s="38"/>
      <c r="H154" s="38"/>
      <c r="I154" s="198"/>
      <c r="J154" s="38"/>
      <c r="K154" s="38"/>
      <c r="L154" s="42"/>
      <c r="M154" s="199"/>
      <c r="N154" s="200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144</v>
      </c>
      <c r="AU154" s="15" t="s">
        <v>75</v>
      </c>
    </row>
    <row r="155" s="2" customFormat="1">
      <c r="A155" s="36"/>
      <c r="B155" s="37"/>
      <c r="C155" s="38"/>
      <c r="D155" s="201" t="s">
        <v>146</v>
      </c>
      <c r="E155" s="38"/>
      <c r="F155" s="202" t="s">
        <v>271</v>
      </c>
      <c r="G155" s="38"/>
      <c r="H155" s="38"/>
      <c r="I155" s="198"/>
      <c r="J155" s="38"/>
      <c r="K155" s="38"/>
      <c r="L155" s="42"/>
      <c r="M155" s="199"/>
      <c r="N155" s="200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146</v>
      </c>
      <c r="AU155" s="15" t="s">
        <v>75</v>
      </c>
    </row>
    <row r="156" s="10" customFormat="1">
      <c r="A156" s="10"/>
      <c r="B156" s="203"/>
      <c r="C156" s="204"/>
      <c r="D156" s="196" t="s">
        <v>148</v>
      </c>
      <c r="E156" s="205" t="s">
        <v>31</v>
      </c>
      <c r="F156" s="206" t="s">
        <v>272</v>
      </c>
      <c r="G156" s="204"/>
      <c r="H156" s="207">
        <v>26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3" t="s">
        <v>148</v>
      </c>
      <c r="AU156" s="213" t="s">
        <v>75</v>
      </c>
      <c r="AV156" s="10" t="s">
        <v>84</v>
      </c>
      <c r="AW156" s="10" t="s">
        <v>37</v>
      </c>
      <c r="AX156" s="10" t="s">
        <v>82</v>
      </c>
      <c r="AY156" s="213" t="s">
        <v>142</v>
      </c>
    </row>
    <row r="157" s="2" customFormat="1" ht="24.15" customHeight="1">
      <c r="A157" s="36"/>
      <c r="B157" s="37"/>
      <c r="C157" s="183" t="s">
        <v>273</v>
      </c>
      <c r="D157" s="183" t="s">
        <v>136</v>
      </c>
      <c r="E157" s="184" t="s">
        <v>274</v>
      </c>
      <c r="F157" s="185" t="s">
        <v>275</v>
      </c>
      <c r="G157" s="186" t="s">
        <v>197</v>
      </c>
      <c r="H157" s="187">
        <v>0.002</v>
      </c>
      <c r="I157" s="188"/>
      <c r="J157" s="189">
        <f>ROUND(I157*H157,2)</f>
        <v>0</v>
      </c>
      <c r="K157" s="185" t="s">
        <v>140</v>
      </c>
      <c r="L157" s="42"/>
      <c r="M157" s="190" t="s">
        <v>31</v>
      </c>
      <c r="N157" s="191" t="s">
        <v>46</v>
      </c>
      <c r="O157" s="82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4" t="s">
        <v>141</v>
      </c>
      <c r="AT157" s="194" t="s">
        <v>136</v>
      </c>
      <c r="AU157" s="194" t="s">
        <v>75</v>
      </c>
      <c r="AY157" s="15" t="s">
        <v>142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5" t="s">
        <v>82</v>
      </c>
      <c r="BK157" s="195">
        <f>ROUND(I157*H157,2)</f>
        <v>0</v>
      </c>
      <c r="BL157" s="15" t="s">
        <v>141</v>
      </c>
      <c r="BM157" s="194" t="s">
        <v>276</v>
      </c>
    </row>
    <row r="158" s="2" customFormat="1">
      <c r="A158" s="36"/>
      <c r="B158" s="37"/>
      <c r="C158" s="38"/>
      <c r="D158" s="196" t="s">
        <v>144</v>
      </c>
      <c r="E158" s="38"/>
      <c r="F158" s="197" t="s">
        <v>277</v>
      </c>
      <c r="G158" s="38"/>
      <c r="H158" s="38"/>
      <c r="I158" s="198"/>
      <c r="J158" s="38"/>
      <c r="K158" s="38"/>
      <c r="L158" s="42"/>
      <c r="M158" s="199"/>
      <c r="N158" s="200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144</v>
      </c>
      <c r="AU158" s="15" t="s">
        <v>75</v>
      </c>
    </row>
    <row r="159" s="2" customFormat="1">
      <c r="A159" s="36"/>
      <c r="B159" s="37"/>
      <c r="C159" s="38"/>
      <c r="D159" s="201" t="s">
        <v>146</v>
      </c>
      <c r="E159" s="38"/>
      <c r="F159" s="202" t="s">
        <v>278</v>
      </c>
      <c r="G159" s="38"/>
      <c r="H159" s="38"/>
      <c r="I159" s="198"/>
      <c r="J159" s="38"/>
      <c r="K159" s="38"/>
      <c r="L159" s="42"/>
      <c r="M159" s="199"/>
      <c r="N159" s="200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146</v>
      </c>
      <c r="AU159" s="15" t="s">
        <v>75</v>
      </c>
    </row>
    <row r="160" s="10" customFormat="1">
      <c r="A160" s="10"/>
      <c r="B160" s="203"/>
      <c r="C160" s="204"/>
      <c r="D160" s="196" t="s">
        <v>148</v>
      </c>
      <c r="E160" s="205" t="s">
        <v>31</v>
      </c>
      <c r="F160" s="206" t="s">
        <v>279</v>
      </c>
      <c r="G160" s="204"/>
      <c r="H160" s="207">
        <v>0.002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3" t="s">
        <v>148</v>
      </c>
      <c r="AU160" s="213" t="s">
        <v>75</v>
      </c>
      <c r="AV160" s="10" t="s">
        <v>84</v>
      </c>
      <c r="AW160" s="10" t="s">
        <v>37</v>
      </c>
      <c r="AX160" s="10" t="s">
        <v>82</v>
      </c>
      <c r="AY160" s="213" t="s">
        <v>142</v>
      </c>
    </row>
    <row r="161" s="2" customFormat="1" ht="24.15" customHeight="1">
      <c r="A161" s="36"/>
      <c r="B161" s="37"/>
      <c r="C161" s="214" t="s">
        <v>280</v>
      </c>
      <c r="D161" s="214" t="s">
        <v>180</v>
      </c>
      <c r="E161" s="215" t="s">
        <v>281</v>
      </c>
      <c r="F161" s="216" t="s">
        <v>282</v>
      </c>
      <c r="G161" s="217" t="s">
        <v>183</v>
      </c>
      <c r="H161" s="218">
        <v>0.002</v>
      </c>
      <c r="I161" s="219"/>
      <c r="J161" s="220">
        <f>ROUND(I161*H161,2)</f>
        <v>0</v>
      </c>
      <c r="K161" s="216" t="s">
        <v>31</v>
      </c>
      <c r="L161" s="221"/>
      <c r="M161" s="222" t="s">
        <v>31</v>
      </c>
      <c r="N161" s="223" t="s">
        <v>46</v>
      </c>
      <c r="O161" s="82"/>
      <c r="P161" s="192">
        <f>O161*H161</f>
        <v>0</v>
      </c>
      <c r="Q161" s="192">
        <v>1</v>
      </c>
      <c r="R161" s="192">
        <f>Q161*H161</f>
        <v>0.002</v>
      </c>
      <c r="S161" s="192">
        <v>0</v>
      </c>
      <c r="T161" s="193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4" t="s">
        <v>184</v>
      </c>
      <c r="AT161" s="194" t="s">
        <v>180</v>
      </c>
      <c r="AU161" s="194" t="s">
        <v>75</v>
      </c>
      <c r="AY161" s="15" t="s">
        <v>142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5" t="s">
        <v>82</v>
      </c>
      <c r="BK161" s="195">
        <f>ROUND(I161*H161,2)</f>
        <v>0</v>
      </c>
      <c r="BL161" s="15" t="s">
        <v>141</v>
      </c>
      <c r="BM161" s="194" t="s">
        <v>283</v>
      </c>
    </row>
    <row r="162" s="2" customFormat="1">
      <c r="A162" s="36"/>
      <c r="B162" s="37"/>
      <c r="C162" s="38"/>
      <c r="D162" s="196" t="s">
        <v>144</v>
      </c>
      <c r="E162" s="38"/>
      <c r="F162" s="197" t="s">
        <v>284</v>
      </c>
      <c r="G162" s="38"/>
      <c r="H162" s="38"/>
      <c r="I162" s="198"/>
      <c r="J162" s="38"/>
      <c r="K162" s="38"/>
      <c r="L162" s="42"/>
      <c r="M162" s="199"/>
      <c r="N162" s="200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144</v>
      </c>
      <c r="AU162" s="15" t="s">
        <v>75</v>
      </c>
    </row>
    <row r="163" s="10" customFormat="1">
      <c r="A163" s="10"/>
      <c r="B163" s="203"/>
      <c r="C163" s="204"/>
      <c r="D163" s="196" t="s">
        <v>148</v>
      </c>
      <c r="E163" s="205" t="s">
        <v>31</v>
      </c>
      <c r="F163" s="206" t="s">
        <v>285</v>
      </c>
      <c r="G163" s="204"/>
      <c r="H163" s="207">
        <v>0.002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13" t="s">
        <v>148</v>
      </c>
      <c r="AU163" s="213" t="s">
        <v>75</v>
      </c>
      <c r="AV163" s="10" t="s">
        <v>84</v>
      </c>
      <c r="AW163" s="10" t="s">
        <v>37</v>
      </c>
      <c r="AX163" s="10" t="s">
        <v>82</v>
      </c>
      <c r="AY163" s="213" t="s">
        <v>142</v>
      </c>
    </row>
    <row r="164" s="2" customFormat="1" ht="24.15" customHeight="1">
      <c r="A164" s="36"/>
      <c r="B164" s="37"/>
      <c r="C164" s="183" t="s">
        <v>286</v>
      </c>
      <c r="D164" s="183" t="s">
        <v>136</v>
      </c>
      <c r="E164" s="184" t="s">
        <v>287</v>
      </c>
      <c r="F164" s="185" t="s">
        <v>275</v>
      </c>
      <c r="G164" s="186" t="s">
        <v>197</v>
      </c>
      <c r="H164" s="187">
        <v>0.042000000000000003</v>
      </c>
      <c r="I164" s="188"/>
      <c r="J164" s="189">
        <f>ROUND(I164*H164,2)</f>
        <v>0</v>
      </c>
      <c r="K164" s="185" t="s">
        <v>140</v>
      </c>
      <c r="L164" s="42"/>
      <c r="M164" s="190" t="s">
        <v>31</v>
      </c>
      <c r="N164" s="191" t="s">
        <v>46</v>
      </c>
      <c r="O164" s="82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4" t="s">
        <v>141</v>
      </c>
      <c r="AT164" s="194" t="s">
        <v>136</v>
      </c>
      <c r="AU164" s="194" t="s">
        <v>75</v>
      </c>
      <c r="AY164" s="15" t="s">
        <v>142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5" t="s">
        <v>82</v>
      </c>
      <c r="BK164" s="195">
        <f>ROUND(I164*H164,2)</f>
        <v>0</v>
      </c>
      <c r="BL164" s="15" t="s">
        <v>141</v>
      </c>
      <c r="BM164" s="194" t="s">
        <v>288</v>
      </c>
    </row>
    <row r="165" s="2" customFormat="1">
      <c r="A165" s="36"/>
      <c r="B165" s="37"/>
      <c r="C165" s="38"/>
      <c r="D165" s="196" t="s">
        <v>144</v>
      </c>
      <c r="E165" s="38"/>
      <c r="F165" s="197" t="s">
        <v>277</v>
      </c>
      <c r="G165" s="38"/>
      <c r="H165" s="38"/>
      <c r="I165" s="198"/>
      <c r="J165" s="38"/>
      <c r="K165" s="38"/>
      <c r="L165" s="42"/>
      <c r="M165" s="199"/>
      <c r="N165" s="200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144</v>
      </c>
      <c r="AU165" s="15" t="s">
        <v>75</v>
      </c>
    </row>
    <row r="166" s="2" customFormat="1">
      <c r="A166" s="36"/>
      <c r="B166" s="37"/>
      <c r="C166" s="38"/>
      <c r="D166" s="201" t="s">
        <v>146</v>
      </c>
      <c r="E166" s="38"/>
      <c r="F166" s="202" t="s">
        <v>289</v>
      </c>
      <c r="G166" s="38"/>
      <c r="H166" s="38"/>
      <c r="I166" s="198"/>
      <c r="J166" s="38"/>
      <c r="K166" s="38"/>
      <c r="L166" s="42"/>
      <c r="M166" s="199"/>
      <c r="N166" s="200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146</v>
      </c>
      <c r="AU166" s="15" t="s">
        <v>75</v>
      </c>
    </row>
    <row r="167" s="10" customFormat="1">
      <c r="A167" s="10"/>
      <c r="B167" s="203"/>
      <c r="C167" s="204"/>
      <c r="D167" s="196" t="s">
        <v>148</v>
      </c>
      <c r="E167" s="205" t="s">
        <v>31</v>
      </c>
      <c r="F167" s="206" t="s">
        <v>290</v>
      </c>
      <c r="G167" s="204"/>
      <c r="H167" s="207">
        <v>0.042000000000000003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13" t="s">
        <v>148</v>
      </c>
      <c r="AU167" s="213" t="s">
        <v>75</v>
      </c>
      <c r="AV167" s="10" t="s">
        <v>84</v>
      </c>
      <c r="AW167" s="10" t="s">
        <v>37</v>
      </c>
      <c r="AX167" s="10" t="s">
        <v>82</v>
      </c>
      <c r="AY167" s="213" t="s">
        <v>142</v>
      </c>
    </row>
    <row r="168" s="2" customFormat="1" ht="16.5" customHeight="1">
      <c r="A168" s="36"/>
      <c r="B168" s="37"/>
      <c r="C168" s="214" t="s">
        <v>291</v>
      </c>
      <c r="D168" s="214" t="s">
        <v>180</v>
      </c>
      <c r="E168" s="215" t="s">
        <v>292</v>
      </c>
      <c r="F168" s="216" t="s">
        <v>293</v>
      </c>
      <c r="G168" s="217" t="s">
        <v>183</v>
      </c>
      <c r="H168" s="218">
        <v>2.1200000000000001</v>
      </c>
      <c r="I168" s="219"/>
      <c r="J168" s="220">
        <f>ROUND(I168*H168,2)</f>
        <v>0</v>
      </c>
      <c r="K168" s="216" t="s">
        <v>140</v>
      </c>
      <c r="L168" s="221"/>
      <c r="M168" s="222" t="s">
        <v>31</v>
      </c>
      <c r="N168" s="223" t="s">
        <v>46</v>
      </c>
      <c r="O168" s="82"/>
      <c r="P168" s="192">
        <f>O168*H168</f>
        <v>0</v>
      </c>
      <c r="Q168" s="192">
        <v>0.001</v>
      </c>
      <c r="R168" s="192">
        <f>Q168*H168</f>
        <v>0.0021200000000000004</v>
      </c>
      <c r="S168" s="192">
        <v>0</v>
      </c>
      <c r="T168" s="193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4" t="s">
        <v>184</v>
      </c>
      <c r="AT168" s="194" t="s">
        <v>180</v>
      </c>
      <c r="AU168" s="194" t="s">
        <v>75</v>
      </c>
      <c r="AY168" s="15" t="s">
        <v>142</v>
      </c>
      <c r="BE168" s="195">
        <f>IF(N168="základní",J168,0)</f>
        <v>0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5" t="s">
        <v>82</v>
      </c>
      <c r="BK168" s="195">
        <f>ROUND(I168*H168,2)</f>
        <v>0</v>
      </c>
      <c r="BL168" s="15" t="s">
        <v>141</v>
      </c>
      <c r="BM168" s="194" t="s">
        <v>294</v>
      </c>
    </row>
    <row r="169" s="2" customFormat="1">
      <c r="A169" s="36"/>
      <c r="B169" s="37"/>
      <c r="C169" s="38"/>
      <c r="D169" s="196" t="s">
        <v>144</v>
      </c>
      <c r="E169" s="38"/>
      <c r="F169" s="197" t="s">
        <v>293</v>
      </c>
      <c r="G169" s="38"/>
      <c r="H169" s="38"/>
      <c r="I169" s="198"/>
      <c r="J169" s="38"/>
      <c r="K169" s="38"/>
      <c r="L169" s="42"/>
      <c r="M169" s="199"/>
      <c r="N169" s="200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144</v>
      </c>
      <c r="AU169" s="15" t="s">
        <v>75</v>
      </c>
    </row>
    <row r="170" s="10" customFormat="1">
      <c r="A170" s="10"/>
      <c r="B170" s="203"/>
      <c r="C170" s="204"/>
      <c r="D170" s="196" t="s">
        <v>148</v>
      </c>
      <c r="E170" s="205" t="s">
        <v>31</v>
      </c>
      <c r="F170" s="206" t="s">
        <v>295</v>
      </c>
      <c r="G170" s="204"/>
      <c r="H170" s="207">
        <v>2.1200000000000001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13" t="s">
        <v>148</v>
      </c>
      <c r="AU170" s="213" t="s">
        <v>75</v>
      </c>
      <c r="AV170" s="10" t="s">
        <v>84</v>
      </c>
      <c r="AW170" s="10" t="s">
        <v>37</v>
      </c>
      <c r="AX170" s="10" t="s">
        <v>82</v>
      </c>
      <c r="AY170" s="213" t="s">
        <v>142</v>
      </c>
    </row>
    <row r="171" s="2" customFormat="1" ht="24.15" customHeight="1">
      <c r="A171" s="36"/>
      <c r="B171" s="37"/>
      <c r="C171" s="183" t="s">
        <v>296</v>
      </c>
      <c r="D171" s="183" t="s">
        <v>136</v>
      </c>
      <c r="E171" s="184" t="s">
        <v>297</v>
      </c>
      <c r="F171" s="185" t="s">
        <v>298</v>
      </c>
      <c r="G171" s="186" t="s">
        <v>216</v>
      </c>
      <c r="H171" s="187">
        <v>31</v>
      </c>
      <c r="I171" s="188"/>
      <c r="J171" s="189">
        <f>ROUND(I171*H171,2)</f>
        <v>0</v>
      </c>
      <c r="K171" s="185" t="s">
        <v>140</v>
      </c>
      <c r="L171" s="42"/>
      <c r="M171" s="190" t="s">
        <v>31</v>
      </c>
      <c r="N171" s="191" t="s">
        <v>46</v>
      </c>
      <c r="O171" s="82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4" t="s">
        <v>141</v>
      </c>
      <c r="AT171" s="194" t="s">
        <v>136</v>
      </c>
      <c r="AU171" s="194" t="s">
        <v>75</v>
      </c>
      <c r="AY171" s="15" t="s">
        <v>142</v>
      </c>
      <c r="BE171" s="195">
        <f>IF(N171="základní",J171,0)</f>
        <v>0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5" t="s">
        <v>82</v>
      </c>
      <c r="BK171" s="195">
        <f>ROUND(I171*H171,2)</f>
        <v>0</v>
      </c>
      <c r="BL171" s="15" t="s">
        <v>141</v>
      </c>
      <c r="BM171" s="194" t="s">
        <v>299</v>
      </c>
    </row>
    <row r="172" s="2" customFormat="1">
      <c r="A172" s="36"/>
      <c r="B172" s="37"/>
      <c r="C172" s="38"/>
      <c r="D172" s="196" t="s">
        <v>144</v>
      </c>
      <c r="E172" s="38"/>
      <c r="F172" s="197" t="s">
        <v>300</v>
      </c>
      <c r="G172" s="38"/>
      <c r="H172" s="38"/>
      <c r="I172" s="198"/>
      <c r="J172" s="38"/>
      <c r="K172" s="38"/>
      <c r="L172" s="42"/>
      <c r="M172" s="199"/>
      <c r="N172" s="200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144</v>
      </c>
      <c r="AU172" s="15" t="s">
        <v>75</v>
      </c>
    </row>
    <row r="173" s="2" customFormat="1">
      <c r="A173" s="36"/>
      <c r="B173" s="37"/>
      <c r="C173" s="38"/>
      <c r="D173" s="201" t="s">
        <v>146</v>
      </c>
      <c r="E173" s="38"/>
      <c r="F173" s="202" t="s">
        <v>301</v>
      </c>
      <c r="G173" s="38"/>
      <c r="H173" s="38"/>
      <c r="I173" s="198"/>
      <c r="J173" s="38"/>
      <c r="K173" s="38"/>
      <c r="L173" s="42"/>
      <c r="M173" s="199"/>
      <c r="N173" s="200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146</v>
      </c>
      <c r="AU173" s="15" t="s">
        <v>75</v>
      </c>
    </row>
    <row r="174" s="10" customFormat="1">
      <c r="A174" s="10"/>
      <c r="B174" s="203"/>
      <c r="C174" s="204"/>
      <c r="D174" s="196" t="s">
        <v>148</v>
      </c>
      <c r="E174" s="205" t="s">
        <v>31</v>
      </c>
      <c r="F174" s="206" t="s">
        <v>220</v>
      </c>
      <c r="G174" s="204"/>
      <c r="H174" s="207">
        <v>31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13" t="s">
        <v>148</v>
      </c>
      <c r="AU174" s="213" t="s">
        <v>75</v>
      </c>
      <c r="AV174" s="10" t="s">
        <v>84</v>
      </c>
      <c r="AW174" s="10" t="s">
        <v>37</v>
      </c>
      <c r="AX174" s="10" t="s">
        <v>82</v>
      </c>
      <c r="AY174" s="213" t="s">
        <v>142</v>
      </c>
    </row>
    <row r="175" s="2" customFormat="1" ht="21.75" customHeight="1">
      <c r="A175" s="36"/>
      <c r="B175" s="37"/>
      <c r="C175" s="214" t="s">
        <v>302</v>
      </c>
      <c r="D175" s="214" t="s">
        <v>180</v>
      </c>
      <c r="E175" s="215" t="s">
        <v>303</v>
      </c>
      <c r="F175" s="216" t="s">
        <v>304</v>
      </c>
      <c r="G175" s="217" t="s">
        <v>216</v>
      </c>
      <c r="H175" s="218">
        <v>1</v>
      </c>
      <c r="I175" s="219"/>
      <c r="J175" s="220">
        <f>ROUND(I175*H175,2)</f>
        <v>0</v>
      </c>
      <c r="K175" s="216" t="s">
        <v>31</v>
      </c>
      <c r="L175" s="221"/>
      <c r="M175" s="222" t="s">
        <v>31</v>
      </c>
      <c r="N175" s="223" t="s">
        <v>46</v>
      </c>
      <c r="O175" s="82"/>
      <c r="P175" s="192">
        <f>O175*H175</f>
        <v>0</v>
      </c>
      <c r="Q175" s="192">
        <v>0.0015</v>
      </c>
      <c r="R175" s="192">
        <f>Q175*H175</f>
        <v>0.0015</v>
      </c>
      <c r="S175" s="192">
        <v>0</v>
      </c>
      <c r="T175" s="193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4" t="s">
        <v>184</v>
      </c>
      <c r="AT175" s="194" t="s">
        <v>180</v>
      </c>
      <c r="AU175" s="194" t="s">
        <v>75</v>
      </c>
      <c r="AY175" s="15" t="s">
        <v>142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5" t="s">
        <v>82</v>
      </c>
      <c r="BK175" s="195">
        <f>ROUND(I175*H175,2)</f>
        <v>0</v>
      </c>
      <c r="BL175" s="15" t="s">
        <v>141</v>
      </c>
      <c r="BM175" s="194" t="s">
        <v>305</v>
      </c>
    </row>
    <row r="176" s="2" customFormat="1">
      <c r="A176" s="36"/>
      <c r="B176" s="37"/>
      <c r="C176" s="38"/>
      <c r="D176" s="196" t="s">
        <v>144</v>
      </c>
      <c r="E176" s="38"/>
      <c r="F176" s="197" t="s">
        <v>304</v>
      </c>
      <c r="G176" s="38"/>
      <c r="H176" s="38"/>
      <c r="I176" s="198"/>
      <c r="J176" s="38"/>
      <c r="K176" s="38"/>
      <c r="L176" s="42"/>
      <c r="M176" s="199"/>
      <c r="N176" s="200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144</v>
      </c>
      <c r="AU176" s="15" t="s">
        <v>75</v>
      </c>
    </row>
    <row r="177" s="2" customFormat="1" ht="16.5" customHeight="1">
      <c r="A177" s="36"/>
      <c r="B177" s="37"/>
      <c r="C177" s="214" t="s">
        <v>306</v>
      </c>
      <c r="D177" s="214" t="s">
        <v>180</v>
      </c>
      <c r="E177" s="215" t="s">
        <v>307</v>
      </c>
      <c r="F177" s="216" t="s">
        <v>308</v>
      </c>
      <c r="G177" s="217" t="s">
        <v>216</v>
      </c>
      <c r="H177" s="218">
        <v>2</v>
      </c>
      <c r="I177" s="219"/>
      <c r="J177" s="220">
        <f>ROUND(I177*H177,2)</f>
        <v>0</v>
      </c>
      <c r="K177" s="216" t="s">
        <v>31</v>
      </c>
      <c r="L177" s="221"/>
      <c r="M177" s="222" t="s">
        <v>31</v>
      </c>
      <c r="N177" s="223" t="s">
        <v>46</v>
      </c>
      <c r="O177" s="82"/>
      <c r="P177" s="192">
        <f>O177*H177</f>
        <v>0</v>
      </c>
      <c r="Q177" s="192">
        <v>0.0015</v>
      </c>
      <c r="R177" s="192">
        <f>Q177*H177</f>
        <v>0.0030000000000000001</v>
      </c>
      <c r="S177" s="192">
        <v>0</v>
      </c>
      <c r="T177" s="193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4" t="s">
        <v>184</v>
      </c>
      <c r="AT177" s="194" t="s">
        <v>180</v>
      </c>
      <c r="AU177" s="194" t="s">
        <v>75</v>
      </c>
      <c r="AY177" s="15" t="s">
        <v>142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5" t="s">
        <v>82</v>
      </c>
      <c r="BK177" s="195">
        <f>ROUND(I177*H177,2)</f>
        <v>0</v>
      </c>
      <c r="BL177" s="15" t="s">
        <v>141</v>
      </c>
      <c r="BM177" s="194" t="s">
        <v>309</v>
      </c>
    </row>
    <row r="178" s="2" customFormat="1">
      <c r="A178" s="36"/>
      <c r="B178" s="37"/>
      <c r="C178" s="38"/>
      <c r="D178" s="196" t="s">
        <v>144</v>
      </c>
      <c r="E178" s="38"/>
      <c r="F178" s="197" t="s">
        <v>308</v>
      </c>
      <c r="G178" s="38"/>
      <c r="H178" s="38"/>
      <c r="I178" s="198"/>
      <c r="J178" s="38"/>
      <c r="K178" s="38"/>
      <c r="L178" s="42"/>
      <c r="M178" s="199"/>
      <c r="N178" s="200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144</v>
      </c>
      <c r="AU178" s="15" t="s">
        <v>75</v>
      </c>
    </row>
    <row r="179" s="2" customFormat="1" ht="24.15" customHeight="1">
      <c r="A179" s="36"/>
      <c r="B179" s="37"/>
      <c r="C179" s="214" t="s">
        <v>310</v>
      </c>
      <c r="D179" s="214" t="s">
        <v>180</v>
      </c>
      <c r="E179" s="215" t="s">
        <v>311</v>
      </c>
      <c r="F179" s="216" t="s">
        <v>312</v>
      </c>
      <c r="G179" s="217" t="s">
        <v>216</v>
      </c>
      <c r="H179" s="218">
        <v>2</v>
      </c>
      <c r="I179" s="219"/>
      <c r="J179" s="220">
        <f>ROUND(I179*H179,2)</f>
        <v>0</v>
      </c>
      <c r="K179" s="216" t="s">
        <v>31</v>
      </c>
      <c r="L179" s="221"/>
      <c r="M179" s="222" t="s">
        <v>31</v>
      </c>
      <c r="N179" s="223" t="s">
        <v>46</v>
      </c>
      <c r="O179" s="82"/>
      <c r="P179" s="192">
        <f>O179*H179</f>
        <v>0</v>
      </c>
      <c r="Q179" s="192">
        <v>0.0015</v>
      </c>
      <c r="R179" s="192">
        <f>Q179*H179</f>
        <v>0.0030000000000000001</v>
      </c>
      <c r="S179" s="192">
        <v>0</v>
      </c>
      <c r="T179" s="193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4" t="s">
        <v>184</v>
      </c>
      <c r="AT179" s="194" t="s">
        <v>180</v>
      </c>
      <c r="AU179" s="194" t="s">
        <v>75</v>
      </c>
      <c r="AY179" s="15" t="s">
        <v>142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5" t="s">
        <v>82</v>
      </c>
      <c r="BK179" s="195">
        <f>ROUND(I179*H179,2)</f>
        <v>0</v>
      </c>
      <c r="BL179" s="15" t="s">
        <v>141</v>
      </c>
      <c r="BM179" s="194" t="s">
        <v>313</v>
      </c>
    </row>
    <row r="180" s="2" customFormat="1">
      <c r="A180" s="36"/>
      <c r="B180" s="37"/>
      <c r="C180" s="38"/>
      <c r="D180" s="196" t="s">
        <v>144</v>
      </c>
      <c r="E180" s="38"/>
      <c r="F180" s="197" t="s">
        <v>312</v>
      </c>
      <c r="G180" s="38"/>
      <c r="H180" s="38"/>
      <c r="I180" s="198"/>
      <c r="J180" s="38"/>
      <c r="K180" s="38"/>
      <c r="L180" s="42"/>
      <c r="M180" s="199"/>
      <c r="N180" s="200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144</v>
      </c>
      <c r="AU180" s="15" t="s">
        <v>75</v>
      </c>
    </row>
    <row r="181" s="2" customFormat="1" ht="16.5" customHeight="1">
      <c r="A181" s="36"/>
      <c r="B181" s="37"/>
      <c r="C181" s="214" t="s">
        <v>314</v>
      </c>
      <c r="D181" s="214" t="s">
        <v>180</v>
      </c>
      <c r="E181" s="215" t="s">
        <v>315</v>
      </c>
      <c r="F181" s="216" t="s">
        <v>316</v>
      </c>
      <c r="G181" s="217" t="s">
        <v>216</v>
      </c>
      <c r="H181" s="218">
        <v>2</v>
      </c>
      <c r="I181" s="219"/>
      <c r="J181" s="220">
        <f>ROUND(I181*H181,2)</f>
        <v>0</v>
      </c>
      <c r="K181" s="216" t="s">
        <v>31</v>
      </c>
      <c r="L181" s="221"/>
      <c r="M181" s="222" t="s">
        <v>31</v>
      </c>
      <c r="N181" s="223" t="s">
        <v>46</v>
      </c>
      <c r="O181" s="82"/>
      <c r="P181" s="192">
        <f>O181*H181</f>
        <v>0</v>
      </c>
      <c r="Q181" s="192">
        <v>0.0011999999999999999</v>
      </c>
      <c r="R181" s="192">
        <f>Q181*H181</f>
        <v>0.0023999999999999998</v>
      </c>
      <c r="S181" s="192">
        <v>0</v>
      </c>
      <c r="T181" s="193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4" t="s">
        <v>184</v>
      </c>
      <c r="AT181" s="194" t="s">
        <v>180</v>
      </c>
      <c r="AU181" s="194" t="s">
        <v>75</v>
      </c>
      <c r="AY181" s="15" t="s">
        <v>142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5" t="s">
        <v>82</v>
      </c>
      <c r="BK181" s="195">
        <f>ROUND(I181*H181,2)</f>
        <v>0</v>
      </c>
      <c r="BL181" s="15" t="s">
        <v>141</v>
      </c>
      <c r="BM181" s="194" t="s">
        <v>317</v>
      </c>
    </row>
    <row r="182" s="2" customFormat="1">
      <c r="A182" s="36"/>
      <c r="B182" s="37"/>
      <c r="C182" s="38"/>
      <c r="D182" s="196" t="s">
        <v>144</v>
      </c>
      <c r="E182" s="38"/>
      <c r="F182" s="197" t="s">
        <v>316</v>
      </c>
      <c r="G182" s="38"/>
      <c r="H182" s="38"/>
      <c r="I182" s="198"/>
      <c r="J182" s="38"/>
      <c r="K182" s="38"/>
      <c r="L182" s="42"/>
      <c r="M182" s="199"/>
      <c r="N182" s="200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144</v>
      </c>
      <c r="AU182" s="15" t="s">
        <v>75</v>
      </c>
    </row>
    <row r="183" s="2" customFormat="1" ht="16.5" customHeight="1">
      <c r="A183" s="36"/>
      <c r="B183" s="37"/>
      <c r="C183" s="214" t="s">
        <v>318</v>
      </c>
      <c r="D183" s="214" t="s">
        <v>180</v>
      </c>
      <c r="E183" s="215" t="s">
        <v>319</v>
      </c>
      <c r="F183" s="216" t="s">
        <v>320</v>
      </c>
      <c r="G183" s="217" t="s">
        <v>216</v>
      </c>
      <c r="H183" s="218">
        <v>1</v>
      </c>
      <c r="I183" s="219"/>
      <c r="J183" s="220">
        <f>ROUND(I183*H183,2)</f>
        <v>0</v>
      </c>
      <c r="K183" s="216" t="s">
        <v>31</v>
      </c>
      <c r="L183" s="221"/>
      <c r="M183" s="222" t="s">
        <v>31</v>
      </c>
      <c r="N183" s="223" t="s">
        <v>46</v>
      </c>
      <c r="O183" s="82"/>
      <c r="P183" s="192">
        <f>O183*H183</f>
        <v>0</v>
      </c>
      <c r="Q183" s="192">
        <v>0.0011999999999999999</v>
      </c>
      <c r="R183" s="192">
        <f>Q183*H183</f>
        <v>0.0011999999999999999</v>
      </c>
      <c r="S183" s="192">
        <v>0</v>
      </c>
      <c r="T183" s="193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4" t="s">
        <v>184</v>
      </c>
      <c r="AT183" s="194" t="s">
        <v>180</v>
      </c>
      <c r="AU183" s="194" t="s">
        <v>75</v>
      </c>
      <c r="AY183" s="15" t="s">
        <v>142</v>
      </c>
      <c r="BE183" s="195">
        <f>IF(N183="základní",J183,0)</f>
        <v>0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5" t="s">
        <v>82</v>
      </c>
      <c r="BK183" s="195">
        <f>ROUND(I183*H183,2)</f>
        <v>0</v>
      </c>
      <c r="BL183" s="15" t="s">
        <v>141</v>
      </c>
      <c r="BM183" s="194" t="s">
        <v>321</v>
      </c>
    </row>
    <row r="184" s="2" customFormat="1">
      <c r="A184" s="36"/>
      <c r="B184" s="37"/>
      <c r="C184" s="38"/>
      <c r="D184" s="196" t="s">
        <v>144</v>
      </c>
      <c r="E184" s="38"/>
      <c r="F184" s="197" t="s">
        <v>320</v>
      </c>
      <c r="G184" s="38"/>
      <c r="H184" s="38"/>
      <c r="I184" s="198"/>
      <c r="J184" s="38"/>
      <c r="K184" s="38"/>
      <c r="L184" s="42"/>
      <c r="M184" s="199"/>
      <c r="N184" s="200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144</v>
      </c>
      <c r="AU184" s="15" t="s">
        <v>75</v>
      </c>
    </row>
    <row r="185" s="2" customFormat="1" ht="21.75" customHeight="1">
      <c r="A185" s="36"/>
      <c r="B185" s="37"/>
      <c r="C185" s="214" t="s">
        <v>322</v>
      </c>
      <c r="D185" s="214" t="s">
        <v>180</v>
      </c>
      <c r="E185" s="215" t="s">
        <v>323</v>
      </c>
      <c r="F185" s="216" t="s">
        <v>324</v>
      </c>
      <c r="G185" s="217" t="s">
        <v>216</v>
      </c>
      <c r="H185" s="218">
        <v>6</v>
      </c>
      <c r="I185" s="219"/>
      <c r="J185" s="220">
        <f>ROUND(I185*H185,2)</f>
        <v>0</v>
      </c>
      <c r="K185" s="216" t="s">
        <v>31</v>
      </c>
      <c r="L185" s="221"/>
      <c r="M185" s="222" t="s">
        <v>31</v>
      </c>
      <c r="N185" s="223" t="s">
        <v>46</v>
      </c>
      <c r="O185" s="82"/>
      <c r="P185" s="192">
        <f>O185*H185</f>
        <v>0</v>
      </c>
      <c r="Q185" s="192">
        <v>0.0011999999999999999</v>
      </c>
      <c r="R185" s="192">
        <f>Q185*H185</f>
        <v>0.0071999999999999998</v>
      </c>
      <c r="S185" s="192">
        <v>0</v>
      </c>
      <c r="T185" s="193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4" t="s">
        <v>184</v>
      </c>
      <c r="AT185" s="194" t="s">
        <v>180</v>
      </c>
      <c r="AU185" s="194" t="s">
        <v>75</v>
      </c>
      <c r="AY185" s="15" t="s">
        <v>142</v>
      </c>
      <c r="BE185" s="195">
        <f>IF(N185="základní",J185,0)</f>
        <v>0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5" t="s">
        <v>82</v>
      </c>
      <c r="BK185" s="195">
        <f>ROUND(I185*H185,2)</f>
        <v>0</v>
      </c>
      <c r="BL185" s="15" t="s">
        <v>141</v>
      </c>
      <c r="BM185" s="194" t="s">
        <v>325</v>
      </c>
    </row>
    <row r="186" s="2" customFormat="1">
      <c r="A186" s="36"/>
      <c r="B186" s="37"/>
      <c r="C186" s="38"/>
      <c r="D186" s="196" t="s">
        <v>144</v>
      </c>
      <c r="E186" s="38"/>
      <c r="F186" s="197" t="s">
        <v>324</v>
      </c>
      <c r="G186" s="38"/>
      <c r="H186" s="38"/>
      <c r="I186" s="198"/>
      <c r="J186" s="38"/>
      <c r="K186" s="38"/>
      <c r="L186" s="42"/>
      <c r="M186" s="199"/>
      <c r="N186" s="200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144</v>
      </c>
      <c r="AU186" s="15" t="s">
        <v>75</v>
      </c>
    </row>
    <row r="187" s="2" customFormat="1" ht="21.75" customHeight="1">
      <c r="A187" s="36"/>
      <c r="B187" s="37"/>
      <c r="C187" s="214" t="s">
        <v>326</v>
      </c>
      <c r="D187" s="214" t="s">
        <v>180</v>
      </c>
      <c r="E187" s="215" t="s">
        <v>327</v>
      </c>
      <c r="F187" s="216" t="s">
        <v>328</v>
      </c>
      <c r="G187" s="217" t="s">
        <v>216</v>
      </c>
      <c r="H187" s="218">
        <v>8</v>
      </c>
      <c r="I187" s="219"/>
      <c r="J187" s="220">
        <f>ROUND(I187*H187,2)</f>
        <v>0</v>
      </c>
      <c r="K187" s="216" t="s">
        <v>31</v>
      </c>
      <c r="L187" s="221"/>
      <c r="M187" s="222" t="s">
        <v>31</v>
      </c>
      <c r="N187" s="223" t="s">
        <v>46</v>
      </c>
      <c r="O187" s="82"/>
      <c r="P187" s="192">
        <f>O187*H187</f>
        <v>0</v>
      </c>
      <c r="Q187" s="192">
        <v>0.0011999999999999999</v>
      </c>
      <c r="R187" s="192">
        <f>Q187*H187</f>
        <v>0.0095999999999999992</v>
      </c>
      <c r="S187" s="192">
        <v>0</v>
      </c>
      <c r="T187" s="193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4" t="s">
        <v>184</v>
      </c>
      <c r="AT187" s="194" t="s">
        <v>180</v>
      </c>
      <c r="AU187" s="194" t="s">
        <v>75</v>
      </c>
      <c r="AY187" s="15" t="s">
        <v>142</v>
      </c>
      <c r="BE187" s="195">
        <f>IF(N187="základní",J187,0)</f>
        <v>0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5" t="s">
        <v>82</v>
      </c>
      <c r="BK187" s="195">
        <f>ROUND(I187*H187,2)</f>
        <v>0</v>
      </c>
      <c r="BL187" s="15" t="s">
        <v>141</v>
      </c>
      <c r="BM187" s="194" t="s">
        <v>329</v>
      </c>
    </row>
    <row r="188" s="2" customFormat="1">
      <c r="A188" s="36"/>
      <c r="B188" s="37"/>
      <c r="C188" s="38"/>
      <c r="D188" s="196" t="s">
        <v>144</v>
      </c>
      <c r="E188" s="38"/>
      <c r="F188" s="197" t="s">
        <v>328</v>
      </c>
      <c r="G188" s="38"/>
      <c r="H188" s="38"/>
      <c r="I188" s="198"/>
      <c r="J188" s="38"/>
      <c r="K188" s="38"/>
      <c r="L188" s="42"/>
      <c r="M188" s="199"/>
      <c r="N188" s="200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144</v>
      </c>
      <c r="AU188" s="15" t="s">
        <v>75</v>
      </c>
    </row>
    <row r="189" s="2" customFormat="1" ht="16.5" customHeight="1">
      <c r="A189" s="36"/>
      <c r="B189" s="37"/>
      <c r="C189" s="214" t="s">
        <v>330</v>
      </c>
      <c r="D189" s="214" t="s">
        <v>180</v>
      </c>
      <c r="E189" s="215" t="s">
        <v>331</v>
      </c>
      <c r="F189" s="216" t="s">
        <v>332</v>
      </c>
      <c r="G189" s="217" t="s">
        <v>216</v>
      </c>
      <c r="H189" s="218">
        <v>5</v>
      </c>
      <c r="I189" s="219"/>
      <c r="J189" s="220">
        <f>ROUND(I189*H189,2)</f>
        <v>0</v>
      </c>
      <c r="K189" s="216" t="s">
        <v>31</v>
      </c>
      <c r="L189" s="221"/>
      <c r="M189" s="222" t="s">
        <v>31</v>
      </c>
      <c r="N189" s="223" t="s">
        <v>46</v>
      </c>
      <c r="O189" s="82"/>
      <c r="P189" s="192">
        <f>O189*H189</f>
        <v>0</v>
      </c>
      <c r="Q189" s="192">
        <v>0.0011999999999999999</v>
      </c>
      <c r="R189" s="192">
        <f>Q189*H189</f>
        <v>0.0059999999999999993</v>
      </c>
      <c r="S189" s="192">
        <v>0</v>
      </c>
      <c r="T189" s="193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4" t="s">
        <v>184</v>
      </c>
      <c r="AT189" s="194" t="s">
        <v>180</v>
      </c>
      <c r="AU189" s="194" t="s">
        <v>75</v>
      </c>
      <c r="AY189" s="15" t="s">
        <v>142</v>
      </c>
      <c r="BE189" s="195">
        <f>IF(N189="základní",J189,0)</f>
        <v>0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5" t="s">
        <v>82</v>
      </c>
      <c r="BK189" s="195">
        <f>ROUND(I189*H189,2)</f>
        <v>0</v>
      </c>
      <c r="BL189" s="15" t="s">
        <v>141</v>
      </c>
      <c r="BM189" s="194" t="s">
        <v>333</v>
      </c>
    </row>
    <row r="190" s="2" customFormat="1">
      <c r="A190" s="36"/>
      <c r="B190" s="37"/>
      <c r="C190" s="38"/>
      <c r="D190" s="196" t="s">
        <v>144</v>
      </c>
      <c r="E190" s="38"/>
      <c r="F190" s="197" t="s">
        <v>332</v>
      </c>
      <c r="G190" s="38"/>
      <c r="H190" s="38"/>
      <c r="I190" s="198"/>
      <c r="J190" s="38"/>
      <c r="K190" s="38"/>
      <c r="L190" s="42"/>
      <c r="M190" s="199"/>
      <c r="N190" s="200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144</v>
      </c>
      <c r="AU190" s="15" t="s">
        <v>75</v>
      </c>
    </row>
    <row r="191" s="2" customFormat="1" ht="16.5" customHeight="1">
      <c r="A191" s="36"/>
      <c r="B191" s="37"/>
      <c r="C191" s="214" t="s">
        <v>334</v>
      </c>
      <c r="D191" s="214" t="s">
        <v>180</v>
      </c>
      <c r="E191" s="215" t="s">
        <v>335</v>
      </c>
      <c r="F191" s="216" t="s">
        <v>336</v>
      </c>
      <c r="G191" s="217" t="s">
        <v>216</v>
      </c>
      <c r="H191" s="218">
        <v>2</v>
      </c>
      <c r="I191" s="219"/>
      <c r="J191" s="220">
        <f>ROUND(I191*H191,2)</f>
        <v>0</v>
      </c>
      <c r="K191" s="216" t="s">
        <v>31</v>
      </c>
      <c r="L191" s="221"/>
      <c r="M191" s="222" t="s">
        <v>31</v>
      </c>
      <c r="N191" s="223" t="s">
        <v>46</v>
      </c>
      <c r="O191" s="82"/>
      <c r="P191" s="192">
        <f>O191*H191</f>
        <v>0</v>
      </c>
      <c r="Q191" s="192">
        <v>0.0011999999999999999</v>
      </c>
      <c r="R191" s="192">
        <f>Q191*H191</f>
        <v>0.0023999999999999998</v>
      </c>
      <c r="S191" s="192">
        <v>0</v>
      </c>
      <c r="T191" s="193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4" t="s">
        <v>184</v>
      </c>
      <c r="AT191" s="194" t="s">
        <v>180</v>
      </c>
      <c r="AU191" s="194" t="s">
        <v>75</v>
      </c>
      <c r="AY191" s="15" t="s">
        <v>142</v>
      </c>
      <c r="BE191" s="195">
        <f>IF(N191="základní",J191,0)</f>
        <v>0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5" t="s">
        <v>82</v>
      </c>
      <c r="BK191" s="195">
        <f>ROUND(I191*H191,2)</f>
        <v>0</v>
      </c>
      <c r="BL191" s="15" t="s">
        <v>141</v>
      </c>
      <c r="BM191" s="194" t="s">
        <v>337</v>
      </c>
    </row>
    <row r="192" s="2" customFormat="1">
      <c r="A192" s="36"/>
      <c r="B192" s="37"/>
      <c r="C192" s="38"/>
      <c r="D192" s="196" t="s">
        <v>144</v>
      </c>
      <c r="E192" s="38"/>
      <c r="F192" s="197" t="s">
        <v>336</v>
      </c>
      <c r="G192" s="38"/>
      <c r="H192" s="38"/>
      <c r="I192" s="198"/>
      <c r="J192" s="38"/>
      <c r="K192" s="38"/>
      <c r="L192" s="42"/>
      <c r="M192" s="199"/>
      <c r="N192" s="200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144</v>
      </c>
      <c r="AU192" s="15" t="s">
        <v>75</v>
      </c>
    </row>
    <row r="193" s="2" customFormat="1" ht="21.75" customHeight="1">
      <c r="A193" s="36"/>
      <c r="B193" s="37"/>
      <c r="C193" s="214" t="s">
        <v>338</v>
      </c>
      <c r="D193" s="214" t="s">
        <v>180</v>
      </c>
      <c r="E193" s="215" t="s">
        <v>339</v>
      </c>
      <c r="F193" s="216" t="s">
        <v>340</v>
      </c>
      <c r="G193" s="217" t="s">
        <v>216</v>
      </c>
      <c r="H193" s="218">
        <v>2</v>
      </c>
      <c r="I193" s="219"/>
      <c r="J193" s="220">
        <f>ROUND(I193*H193,2)</f>
        <v>0</v>
      </c>
      <c r="K193" s="216" t="s">
        <v>31</v>
      </c>
      <c r="L193" s="221"/>
      <c r="M193" s="222" t="s">
        <v>31</v>
      </c>
      <c r="N193" s="223" t="s">
        <v>46</v>
      </c>
      <c r="O193" s="82"/>
      <c r="P193" s="192">
        <f>O193*H193</f>
        <v>0</v>
      </c>
      <c r="Q193" s="192">
        <v>0.0011999999999999999</v>
      </c>
      <c r="R193" s="192">
        <f>Q193*H193</f>
        <v>0.0023999999999999998</v>
      </c>
      <c r="S193" s="192">
        <v>0</v>
      </c>
      <c r="T193" s="193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4" t="s">
        <v>184</v>
      </c>
      <c r="AT193" s="194" t="s">
        <v>180</v>
      </c>
      <c r="AU193" s="194" t="s">
        <v>75</v>
      </c>
      <c r="AY193" s="15" t="s">
        <v>142</v>
      </c>
      <c r="BE193" s="195">
        <f>IF(N193="základní",J193,0)</f>
        <v>0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5" t="s">
        <v>82</v>
      </c>
      <c r="BK193" s="195">
        <f>ROUND(I193*H193,2)</f>
        <v>0</v>
      </c>
      <c r="BL193" s="15" t="s">
        <v>141</v>
      </c>
      <c r="BM193" s="194" t="s">
        <v>341</v>
      </c>
    </row>
    <row r="194" s="2" customFormat="1">
      <c r="A194" s="36"/>
      <c r="B194" s="37"/>
      <c r="C194" s="38"/>
      <c r="D194" s="196" t="s">
        <v>144</v>
      </c>
      <c r="E194" s="38"/>
      <c r="F194" s="197" t="s">
        <v>340</v>
      </c>
      <c r="G194" s="38"/>
      <c r="H194" s="38"/>
      <c r="I194" s="198"/>
      <c r="J194" s="38"/>
      <c r="K194" s="38"/>
      <c r="L194" s="42"/>
      <c r="M194" s="199"/>
      <c r="N194" s="200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144</v>
      </c>
      <c r="AU194" s="15" t="s">
        <v>75</v>
      </c>
    </row>
    <row r="195" s="2" customFormat="1" ht="33" customHeight="1">
      <c r="A195" s="36"/>
      <c r="B195" s="37"/>
      <c r="C195" s="183" t="s">
        <v>342</v>
      </c>
      <c r="D195" s="183" t="s">
        <v>136</v>
      </c>
      <c r="E195" s="184" t="s">
        <v>343</v>
      </c>
      <c r="F195" s="185" t="s">
        <v>344</v>
      </c>
      <c r="G195" s="186" t="s">
        <v>345</v>
      </c>
      <c r="H195" s="187">
        <v>0.23000000000000001</v>
      </c>
      <c r="I195" s="188"/>
      <c r="J195" s="189">
        <f>ROUND(I195*H195,2)</f>
        <v>0</v>
      </c>
      <c r="K195" s="185" t="s">
        <v>140</v>
      </c>
      <c r="L195" s="42"/>
      <c r="M195" s="190" t="s">
        <v>31</v>
      </c>
      <c r="N195" s="191" t="s">
        <v>46</v>
      </c>
      <c r="O195" s="82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4" t="s">
        <v>141</v>
      </c>
      <c r="AT195" s="194" t="s">
        <v>136</v>
      </c>
      <c r="AU195" s="194" t="s">
        <v>75</v>
      </c>
      <c r="AY195" s="15" t="s">
        <v>142</v>
      </c>
      <c r="BE195" s="195">
        <f>IF(N195="základní",J195,0)</f>
        <v>0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5" t="s">
        <v>82</v>
      </c>
      <c r="BK195" s="195">
        <f>ROUND(I195*H195,2)</f>
        <v>0</v>
      </c>
      <c r="BL195" s="15" t="s">
        <v>141</v>
      </c>
      <c r="BM195" s="194" t="s">
        <v>346</v>
      </c>
    </row>
    <row r="196" s="2" customFormat="1">
      <c r="A196" s="36"/>
      <c r="B196" s="37"/>
      <c r="C196" s="38"/>
      <c r="D196" s="196" t="s">
        <v>144</v>
      </c>
      <c r="E196" s="38"/>
      <c r="F196" s="197" t="s">
        <v>347</v>
      </c>
      <c r="G196" s="38"/>
      <c r="H196" s="38"/>
      <c r="I196" s="198"/>
      <c r="J196" s="38"/>
      <c r="K196" s="38"/>
      <c r="L196" s="42"/>
      <c r="M196" s="199"/>
      <c r="N196" s="200"/>
      <c r="O196" s="82"/>
      <c r="P196" s="82"/>
      <c r="Q196" s="82"/>
      <c r="R196" s="82"/>
      <c r="S196" s="82"/>
      <c r="T196" s="83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144</v>
      </c>
      <c r="AU196" s="15" t="s">
        <v>75</v>
      </c>
    </row>
    <row r="197" s="2" customFormat="1">
      <c r="A197" s="36"/>
      <c r="B197" s="37"/>
      <c r="C197" s="38"/>
      <c r="D197" s="201" t="s">
        <v>146</v>
      </c>
      <c r="E197" s="38"/>
      <c r="F197" s="202" t="s">
        <v>348</v>
      </c>
      <c r="G197" s="38"/>
      <c r="H197" s="38"/>
      <c r="I197" s="198"/>
      <c r="J197" s="38"/>
      <c r="K197" s="38"/>
      <c r="L197" s="42"/>
      <c r="M197" s="199"/>
      <c r="N197" s="200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146</v>
      </c>
      <c r="AU197" s="15" t="s">
        <v>75</v>
      </c>
    </row>
    <row r="198" s="10" customFormat="1">
      <c r="A198" s="10"/>
      <c r="B198" s="203"/>
      <c r="C198" s="204"/>
      <c r="D198" s="196" t="s">
        <v>148</v>
      </c>
      <c r="E198" s="205" t="s">
        <v>31</v>
      </c>
      <c r="F198" s="206" t="s">
        <v>349</v>
      </c>
      <c r="G198" s="204"/>
      <c r="H198" s="207">
        <v>0.23000000000000001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13" t="s">
        <v>148</v>
      </c>
      <c r="AU198" s="213" t="s">
        <v>75</v>
      </c>
      <c r="AV198" s="10" t="s">
        <v>84</v>
      </c>
      <c r="AW198" s="10" t="s">
        <v>37</v>
      </c>
      <c r="AX198" s="10" t="s">
        <v>82</v>
      </c>
      <c r="AY198" s="213" t="s">
        <v>142</v>
      </c>
    </row>
    <row r="199" s="2" customFormat="1" ht="33" customHeight="1">
      <c r="A199" s="36"/>
      <c r="B199" s="37"/>
      <c r="C199" s="183" t="s">
        <v>350</v>
      </c>
      <c r="D199" s="183" t="s">
        <v>136</v>
      </c>
      <c r="E199" s="184" t="s">
        <v>351</v>
      </c>
      <c r="F199" s="185" t="s">
        <v>352</v>
      </c>
      <c r="G199" s="186" t="s">
        <v>345</v>
      </c>
      <c r="H199" s="187">
        <v>0.080000000000000002</v>
      </c>
      <c r="I199" s="188"/>
      <c r="J199" s="189">
        <f>ROUND(I199*H199,2)</f>
        <v>0</v>
      </c>
      <c r="K199" s="185" t="s">
        <v>140</v>
      </c>
      <c r="L199" s="42"/>
      <c r="M199" s="190" t="s">
        <v>31</v>
      </c>
      <c r="N199" s="191" t="s">
        <v>46</v>
      </c>
      <c r="O199" s="82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4" t="s">
        <v>141</v>
      </c>
      <c r="AT199" s="194" t="s">
        <v>136</v>
      </c>
      <c r="AU199" s="194" t="s">
        <v>75</v>
      </c>
      <c r="AY199" s="15" t="s">
        <v>142</v>
      </c>
      <c r="BE199" s="195">
        <f>IF(N199="základní",J199,0)</f>
        <v>0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5" t="s">
        <v>82</v>
      </c>
      <c r="BK199" s="195">
        <f>ROUND(I199*H199,2)</f>
        <v>0</v>
      </c>
      <c r="BL199" s="15" t="s">
        <v>141</v>
      </c>
      <c r="BM199" s="194" t="s">
        <v>353</v>
      </c>
    </row>
    <row r="200" s="2" customFormat="1">
      <c r="A200" s="36"/>
      <c r="B200" s="37"/>
      <c r="C200" s="38"/>
      <c r="D200" s="196" t="s">
        <v>144</v>
      </c>
      <c r="E200" s="38"/>
      <c r="F200" s="197" t="s">
        <v>354</v>
      </c>
      <c r="G200" s="38"/>
      <c r="H200" s="38"/>
      <c r="I200" s="198"/>
      <c r="J200" s="38"/>
      <c r="K200" s="38"/>
      <c r="L200" s="42"/>
      <c r="M200" s="199"/>
      <c r="N200" s="200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144</v>
      </c>
      <c r="AU200" s="15" t="s">
        <v>75</v>
      </c>
    </row>
    <row r="201" s="2" customFormat="1">
      <c r="A201" s="36"/>
      <c r="B201" s="37"/>
      <c r="C201" s="38"/>
      <c r="D201" s="201" t="s">
        <v>146</v>
      </c>
      <c r="E201" s="38"/>
      <c r="F201" s="202" t="s">
        <v>355</v>
      </c>
      <c r="G201" s="38"/>
      <c r="H201" s="38"/>
      <c r="I201" s="198"/>
      <c r="J201" s="38"/>
      <c r="K201" s="38"/>
      <c r="L201" s="42"/>
      <c r="M201" s="199"/>
      <c r="N201" s="200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146</v>
      </c>
      <c r="AU201" s="15" t="s">
        <v>75</v>
      </c>
    </row>
    <row r="202" s="10" customFormat="1">
      <c r="A202" s="10"/>
      <c r="B202" s="203"/>
      <c r="C202" s="204"/>
      <c r="D202" s="196" t="s">
        <v>148</v>
      </c>
      <c r="E202" s="205" t="s">
        <v>31</v>
      </c>
      <c r="F202" s="206" t="s">
        <v>356</v>
      </c>
      <c r="G202" s="204"/>
      <c r="H202" s="207">
        <v>0.080000000000000002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T202" s="213" t="s">
        <v>148</v>
      </c>
      <c r="AU202" s="213" t="s">
        <v>75</v>
      </c>
      <c r="AV202" s="10" t="s">
        <v>84</v>
      </c>
      <c r="AW202" s="10" t="s">
        <v>37</v>
      </c>
      <c r="AX202" s="10" t="s">
        <v>82</v>
      </c>
      <c r="AY202" s="213" t="s">
        <v>142</v>
      </c>
    </row>
    <row r="203" s="2" customFormat="1" ht="24.15" customHeight="1">
      <c r="A203" s="36"/>
      <c r="B203" s="37"/>
      <c r="C203" s="183" t="s">
        <v>357</v>
      </c>
      <c r="D203" s="183" t="s">
        <v>136</v>
      </c>
      <c r="E203" s="184" t="s">
        <v>358</v>
      </c>
      <c r="F203" s="185" t="s">
        <v>359</v>
      </c>
      <c r="G203" s="186" t="s">
        <v>152</v>
      </c>
      <c r="H203" s="187">
        <v>42</v>
      </c>
      <c r="I203" s="188"/>
      <c r="J203" s="189">
        <f>ROUND(I203*H203,2)</f>
        <v>0</v>
      </c>
      <c r="K203" s="185" t="s">
        <v>140</v>
      </c>
      <c r="L203" s="42"/>
      <c r="M203" s="190" t="s">
        <v>31</v>
      </c>
      <c r="N203" s="191" t="s">
        <v>46</v>
      </c>
      <c r="O203" s="82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4" t="s">
        <v>141</v>
      </c>
      <c r="AT203" s="194" t="s">
        <v>136</v>
      </c>
      <c r="AU203" s="194" t="s">
        <v>75</v>
      </c>
      <c r="AY203" s="15" t="s">
        <v>142</v>
      </c>
      <c r="BE203" s="195">
        <f>IF(N203="základní",J203,0)</f>
        <v>0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5" t="s">
        <v>82</v>
      </c>
      <c r="BK203" s="195">
        <f>ROUND(I203*H203,2)</f>
        <v>0</v>
      </c>
      <c r="BL203" s="15" t="s">
        <v>141</v>
      </c>
      <c r="BM203" s="194" t="s">
        <v>360</v>
      </c>
    </row>
    <row r="204" s="2" customFormat="1">
      <c r="A204" s="36"/>
      <c r="B204" s="37"/>
      <c r="C204" s="38"/>
      <c r="D204" s="196" t="s">
        <v>144</v>
      </c>
      <c r="E204" s="38"/>
      <c r="F204" s="197" t="s">
        <v>361</v>
      </c>
      <c r="G204" s="38"/>
      <c r="H204" s="38"/>
      <c r="I204" s="198"/>
      <c r="J204" s="38"/>
      <c r="K204" s="38"/>
      <c r="L204" s="42"/>
      <c r="M204" s="199"/>
      <c r="N204" s="200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144</v>
      </c>
      <c r="AU204" s="15" t="s">
        <v>75</v>
      </c>
    </row>
    <row r="205" s="2" customFormat="1">
      <c r="A205" s="36"/>
      <c r="B205" s="37"/>
      <c r="C205" s="38"/>
      <c r="D205" s="201" t="s">
        <v>146</v>
      </c>
      <c r="E205" s="38"/>
      <c r="F205" s="202" t="s">
        <v>362</v>
      </c>
      <c r="G205" s="38"/>
      <c r="H205" s="38"/>
      <c r="I205" s="198"/>
      <c r="J205" s="38"/>
      <c r="K205" s="38"/>
      <c r="L205" s="42"/>
      <c r="M205" s="199"/>
      <c r="N205" s="200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146</v>
      </c>
      <c r="AU205" s="15" t="s">
        <v>75</v>
      </c>
    </row>
    <row r="206" s="10" customFormat="1">
      <c r="A206" s="10"/>
      <c r="B206" s="203"/>
      <c r="C206" s="204"/>
      <c r="D206" s="196" t="s">
        <v>148</v>
      </c>
      <c r="E206" s="205" t="s">
        <v>31</v>
      </c>
      <c r="F206" s="206" t="s">
        <v>363</v>
      </c>
      <c r="G206" s="204"/>
      <c r="H206" s="207">
        <v>42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13" t="s">
        <v>148</v>
      </c>
      <c r="AU206" s="213" t="s">
        <v>75</v>
      </c>
      <c r="AV206" s="10" t="s">
        <v>84</v>
      </c>
      <c r="AW206" s="10" t="s">
        <v>37</v>
      </c>
      <c r="AX206" s="10" t="s">
        <v>82</v>
      </c>
      <c r="AY206" s="213" t="s">
        <v>142</v>
      </c>
    </row>
    <row r="207" s="2" customFormat="1" ht="16.5" customHeight="1">
      <c r="A207" s="36"/>
      <c r="B207" s="37"/>
      <c r="C207" s="214" t="s">
        <v>364</v>
      </c>
      <c r="D207" s="214" t="s">
        <v>180</v>
      </c>
      <c r="E207" s="215" t="s">
        <v>365</v>
      </c>
      <c r="F207" s="216" t="s">
        <v>366</v>
      </c>
      <c r="G207" s="217" t="s">
        <v>367</v>
      </c>
      <c r="H207" s="218">
        <v>4.2000000000000002</v>
      </c>
      <c r="I207" s="219"/>
      <c r="J207" s="220">
        <f>ROUND(I207*H207,2)</f>
        <v>0</v>
      </c>
      <c r="K207" s="216" t="s">
        <v>31</v>
      </c>
      <c r="L207" s="221"/>
      <c r="M207" s="222" t="s">
        <v>31</v>
      </c>
      <c r="N207" s="223" t="s">
        <v>46</v>
      </c>
      <c r="O207" s="82"/>
      <c r="P207" s="192">
        <f>O207*H207</f>
        <v>0</v>
      </c>
      <c r="Q207" s="192">
        <v>0.20000000000000001</v>
      </c>
      <c r="R207" s="192">
        <f>Q207*H207</f>
        <v>0.84000000000000008</v>
      </c>
      <c r="S207" s="192">
        <v>0</v>
      </c>
      <c r="T207" s="193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4" t="s">
        <v>184</v>
      </c>
      <c r="AT207" s="194" t="s">
        <v>180</v>
      </c>
      <c r="AU207" s="194" t="s">
        <v>75</v>
      </c>
      <c r="AY207" s="15" t="s">
        <v>142</v>
      </c>
      <c r="BE207" s="195">
        <f>IF(N207="základní",J207,0)</f>
        <v>0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5" t="s">
        <v>82</v>
      </c>
      <c r="BK207" s="195">
        <f>ROUND(I207*H207,2)</f>
        <v>0</v>
      </c>
      <c r="BL207" s="15" t="s">
        <v>141</v>
      </c>
      <c r="BM207" s="194" t="s">
        <v>368</v>
      </c>
    </row>
    <row r="208" s="2" customFormat="1">
      <c r="A208" s="36"/>
      <c r="B208" s="37"/>
      <c r="C208" s="38"/>
      <c r="D208" s="196" t="s">
        <v>144</v>
      </c>
      <c r="E208" s="38"/>
      <c r="F208" s="197" t="s">
        <v>369</v>
      </c>
      <c r="G208" s="38"/>
      <c r="H208" s="38"/>
      <c r="I208" s="198"/>
      <c r="J208" s="38"/>
      <c r="K208" s="38"/>
      <c r="L208" s="42"/>
      <c r="M208" s="199"/>
      <c r="N208" s="200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144</v>
      </c>
      <c r="AU208" s="15" t="s">
        <v>75</v>
      </c>
    </row>
    <row r="209" s="10" customFormat="1">
      <c r="A209" s="10"/>
      <c r="B209" s="203"/>
      <c r="C209" s="204"/>
      <c r="D209" s="196" t="s">
        <v>148</v>
      </c>
      <c r="E209" s="205" t="s">
        <v>31</v>
      </c>
      <c r="F209" s="206" t="s">
        <v>370</v>
      </c>
      <c r="G209" s="204"/>
      <c r="H209" s="207">
        <v>4.2000000000000002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13" t="s">
        <v>148</v>
      </c>
      <c r="AU209" s="213" t="s">
        <v>75</v>
      </c>
      <c r="AV209" s="10" t="s">
        <v>84</v>
      </c>
      <c r="AW209" s="10" t="s">
        <v>37</v>
      </c>
      <c r="AX209" s="10" t="s">
        <v>82</v>
      </c>
      <c r="AY209" s="213" t="s">
        <v>142</v>
      </c>
    </row>
    <row r="210" s="2" customFormat="1" ht="16.5" customHeight="1">
      <c r="A210" s="36"/>
      <c r="B210" s="37"/>
      <c r="C210" s="183" t="s">
        <v>371</v>
      </c>
      <c r="D210" s="183" t="s">
        <v>136</v>
      </c>
      <c r="E210" s="184" t="s">
        <v>372</v>
      </c>
      <c r="F210" s="185" t="s">
        <v>373</v>
      </c>
      <c r="G210" s="186" t="s">
        <v>367</v>
      </c>
      <c r="H210" s="187">
        <v>0.96999999999999997</v>
      </c>
      <c r="I210" s="188"/>
      <c r="J210" s="189">
        <f>ROUND(I210*H210,2)</f>
        <v>0</v>
      </c>
      <c r="K210" s="185" t="s">
        <v>140</v>
      </c>
      <c r="L210" s="42"/>
      <c r="M210" s="190" t="s">
        <v>31</v>
      </c>
      <c r="N210" s="191" t="s">
        <v>46</v>
      </c>
      <c r="O210" s="82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4" t="s">
        <v>141</v>
      </c>
      <c r="AT210" s="194" t="s">
        <v>136</v>
      </c>
      <c r="AU210" s="194" t="s">
        <v>75</v>
      </c>
      <c r="AY210" s="15" t="s">
        <v>142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5" t="s">
        <v>82</v>
      </c>
      <c r="BK210" s="195">
        <f>ROUND(I210*H210,2)</f>
        <v>0</v>
      </c>
      <c r="BL210" s="15" t="s">
        <v>141</v>
      </c>
      <c r="BM210" s="194" t="s">
        <v>374</v>
      </c>
    </row>
    <row r="211" s="2" customFormat="1">
      <c r="A211" s="36"/>
      <c r="B211" s="37"/>
      <c r="C211" s="38"/>
      <c r="D211" s="196" t="s">
        <v>144</v>
      </c>
      <c r="E211" s="38"/>
      <c r="F211" s="197" t="s">
        <v>375</v>
      </c>
      <c r="G211" s="38"/>
      <c r="H211" s="38"/>
      <c r="I211" s="198"/>
      <c r="J211" s="38"/>
      <c r="K211" s="38"/>
      <c r="L211" s="42"/>
      <c r="M211" s="199"/>
      <c r="N211" s="200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144</v>
      </c>
      <c r="AU211" s="15" t="s">
        <v>75</v>
      </c>
    </row>
    <row r="212" s="2" customFormat="1">
      <c r="A212" s="36"/>
      <c r="B212" s="37"/>
      <c r="C212" s="38"/>
      <c r="D212" s="201" t="s">
        <v>146</v>
      </c>
      <c r="E212" s="38"/>
      <c r="F212" s="202" t="s">
        <v>376</v>
      </c>
      <c r="G212" s="38"/>
      <c r="H212" s="38"/>
      <c r="I212" s="198"/>
      <c r="J212" s="38"/>
      <c r="K212" s="38"/>
      <c r="L212" s="42"/>
      <c r="M212" s="199"/>
      <c r="N212" s="200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146</v>
      </c>
      <c r="AU212" s="15" t="s">
        <v>75</v>
      </c>
    </row>
    <row r="213" s="10" customFormat="1">
      <c r="A213" s="10"/>
      <c r="B213" s="203"/>
      <c r="C213" s="204"/>
      <c r="D213" s="196" t="s">
        <v>148</v>
      </c>
      <c r="E213" s="205" t="s">
        <v>31</v>
      </c>
      <c r="F213" s="206" t="s">
        <v>377</v>
      </c>
      <c r="G213" s="204"/>
      <c r="H213" s="207">
        <v>0.96999999999999997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T213" s="213" t="s">
        <v>148</v>
      </c>
      <c r="AU213" s="213" t="s">
        <v>75</v>
      </c>
      <c r="AV213" s="10" t="s">
        <v>84</v>
      </c>
      <c r="AW213" s="10" t="s">
        <v>37</v>
      </c>
      <c r="AX213" s="10" t="s">
        <v>82</v>
      </c>
      <c r="AY213" s="213" t="s">
        <v>142</v>
      </c>
    </row>
    <row r="214" s="2" customFormat="1" ht="21.75" customHeight="1">
      <c r="A214" s="36"/>
      <c r="B214" s="37"/>
      <c r="C214" s="183" t="s">
        <v>378</v>
      </c>
      <c r="D214" s="183" t="s">
        <v>136</v>
      </c>
      <c r="E214" s="184" t="s">
        <v>379</v>
      </c>
      <c r="F214" s="185" t="s">
        <v>380</v>
      </c>
      <c r="G214" s="186" t="s">
        <v>367</v>
      </c>
      <c r="H214" s="187">
        <v>0.96999999999999997</v>
      </c>
      <c r="I214" s="188"/>
      <c r="J214" s="189">
        <f>ROUND(I214*H214,2)</f>
        <v>0</v>
      </c>
      <c r="K214" s="185" t="s">
        <v>140</v>
      </c>
      <c r="L214" s="42"/>
      <c r="M214" s="190" t="s">
        <v>31</v>
      </c>
      <c r="N214" s="191" t="s">
        <v>46</v>
      </c>
      <c r="O214" s="82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4" t="s">
        <v>141</v>
      </c>
      <c r="AT214" s="194" t="s">
        <v>136</v>
      </c>
      <c r="AU214" s="194" t="s">
        <v>75</v>
      </c>
      <c r="AY214" s="15" t="s">
        <v>142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5" t="s">
        <v>82</v>
      </c>
      <c r="BK214" s="195">
        <f>ROUND(I214*H214,2)</f>
        <v>0</v>
      </c>
      <c r="BL214" s="15" t="s">
        <v>141</v>
      </c>
      <c r="BM214" s="194" t="s">
        <v>381</v>
      </c>
    </row>
    <row r="215" s="2" customFormat="1">
      <c r="A215" s="36"/>
      <c r="B215" s="37"/>
      <c r="C215" s="38"/>
      <c r="D215" s="196" t="s">
        <v>144</v>
      </c>
      <c r="E215" s="38"/>
      <c r="F215" s="197" t="s">
        <v>382</v>
      </c>
      <c r="G215" s="38"/>
      <c r="H215" s="38"/>
      <c r="I215" s="198"/>
      <c r="J215" s="38"/>
      <c r="K215" s="38"/>
      <c r="L215" s="42"/>
      <c r="M215" s="199"/>
      <c r="N215" s="200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144</v>
      </c>
      <c r="AU215" s="15" t="s">
        <v>75</v>
      </c>
    </row>
    <row r="216" s="2" customFormat="1">
      <c r="A216" s="36"/>
      <c r="B216" s="37"/>
      <c r="C216" s="38"/>
      <c r="D216" s="201" t="s">
        <v>146</v>
      </c>
      <c r="E216" s="38"/>
      <c r="F216" s="202" t="s">
        <v>383</v>
      </c>
      <c r="G216" s="38"/>
      <c r="H216" s="38"/>
      <c r="I216" s="198"/>
      <c r="J216" s="38"/>
      <c r="K216" s="38"/>
      <c r="L216" s="42"/>
      <c r="M216" s="199"/>
      <c r="N216" s="200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146</v>
      </c>
      <c r="AU216" s="15" t="s">
        <v>75</v>
      </c>
    </row>
    <row r="217" s="2" customFormat="1" ht="24.15" customHeight="1">
      <c r="A217" s="36"/>
      <c r="B217" s="37"/>
      <c r="C217" s="183" t="s">
        <v>384</v>
      </c>
      <c r="D217" s="183" t="s">
        <v>136</v>
      </c>
      <c r="E217" s="184" t="s">
        <v>385</v>
      </c>
      <c r="F217" s="185" t="s">
        <v>386</v>
      </c>
      <c r="G217" s="186" t="s">
        <v>367</v>
      </c>
      <c r="H217" s="187">
        <v>1.94</v>
      </c>
      <c r="I217" s="188"/>
      <c r="J217" s="189">
        <f>ROUND(I217*H217,2)</f>
        <v>0</v>
      </c>
      <c r="K217" s="185" t="s">
        <v>140</v>
      </c>
      <c r="L217" s="42"/>
      <c r="M217" s="190" t="s">
        <v>31</v>
      </c>
      <c r="N217" s="191" t="s">
        <v>46</v>
      </c>
      <c r="O217" s="82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4" t="s">
        <v>141</v>
      </c>
      <c r="AT217" s="194" t="s">
        <v>136</v>
      </c>
      <c r="AU217" s="194" t="s">
        <v>75</v>
      </c>
      <c r="AY217" s="15" t="s">
        <v>142</v>
      </c>
      <c r="BE217" s="195">
        <f>IF(N217="základní",J217,0)</f>
        <v>0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5" t="s">
        <v>82</v>
      </c>
      <c r="BK217" s="195">
        <f>ROUND(I217*H217,2)</f>
        <v>0</v>
      </c>
      <c r="BL217" s="15" t="s">
        <v>141</v>
      </c>
      <c r="BM217" s="194" t="s">
        <v>387</v>
      </c>
    </row>
    <row r="218" s="2" customFormat="1">
      <c r="A218" s="36"/>
      <c r="B218" s="37"/>
      <c r="C218" s="38"/>
      <c r="D218" s="196" t="s">
        <v>144</v>
      </c>
      <c r="E218" s="38"/>
      <c r="F218" s="197" t="s">
        <v>388</v>
      </c>
      <c r="G218" s="38"/>
      <c r="H218" s="38"/>
      <c r="I218" s="198"/>
      <c r="J218" s="38"/>
      <c r="K218" s="38"/>
      <c r="L218" s="42"/>
      <c r="M218" s="199"/>
      <c r="N218" s="200"/>
      <c r="O218" s="82"/>
      <c r="P218" s="82"/>
      <c r="Q218" s="82"/>
      <c r="R218" s="82"/>
      <c r="S218" s="82"/>
      <c r="T218" s="83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144</v>
      </c>
      <c r="AU218" s="15" t="s">
        <v>75</v>
      </c>
    </row>
    <row r="219" s="2" customFormat="1">
      <c r="A219" s="36"/>
      <c r="B219" s="37"/>
      <c r="C219" s="38"/>
      <c r="D219" s="201" t="s">
        <v>146</v>
      </c>
      <c r="E219" s="38"/>
      <c r="F219" s="202" t="s">
        <v>389</v>
      </c>
      <c r="G219" s="38"/>
      <c r="H219" s="38"/>
      <c r="I219" s="198"/>
      <c r="J219" s="38"/>
      <c r="K219" s="38"/>
      <c r="L219" s="42"/>
      <c r="M219" s="199"/>
      <c r="N219" s="200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146</v>
      </c>
      <c r="AU219" s="15" t="s">
        <v>75</v>
      </c>
    </row>
    <row r="220" s="10" customFormat="1">
      <c r="A220" s="10"/>
      <c r="B220" s="203"/>
      <c r="C220" s="204"/>
      <c r="D220" s="196" t="s">
        <v>148</v>
      </c>
      <c r="E220" s="205" t="s">
        <v>31</v>
      </c>
      <c r="F220" s="206" t="s">
        <v>390</v>
      </c>
      <c r="G220" s="204"/>
      <c r="H220" s="207">
        <v>1.94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T220" s="213" t="s">
        <v>148</v>
      </c>
      <c r="AU220" s="213" t="s">
        <v>75</v>
      </c>
      <c r="AV220" s="10" t="s">
        <v>84</v>
      </c>
      <c r="AW220" s="10" t="s">
        <v>37</v>
      </c>
      <c r="AX220" s="10" t="s">
        <v>82</v>
      </c>
      <c r="AY220" s="213" t="s">
        <v>142</v>
      </c>
    </row>
    <row r="221" s="2" customFormat="1" ht="24.15" customHeight="1">
      <c r="A221" s="36"/>
      <c r="B221" s="37"/>
      <c r="C221" s="183" t="s">
        <v>391</v>
      </c>
      <c r="D221" s="183" t="s">
        <v>136</v>
      </c>
      <c r="E221" s="184" t="s">
        <v>392</v>
      </c>
      <c r="F221" s="185" t="s">
        <v>393</v>
      </c>
      <c r="G221" s="186" t="s">
        <v>197</v>
      </c>
      <c r="H221" s="187">
        <v>1.272</v>
      </c>
      <c r="I221" s="188"/>
      <c r="J221" s="189">
        <f>ROUND(I221*H221,2)</f>
        <v>0</v>
      </c>
      <c r="K221" s="185" t="s">
        <v>140</v>
      </c>
      <c r="L221" s="42"/>
      <c r="M221" s="190" t="s">
        <v>31</v>
      </c>
      <c r="N221" s="191" t="s">
        <v>46</v>
      </c>
      <c r="O221" s="82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4" t="s">
        <v>141</v>
      </c>
      <c r="AT221" s="194" t="s">
        <v>136</v>
      </c>
      <c r="AU221" s="194" t="s">
        <v>75</v>
      </c>
      <c r="AY221" s="15" t="s">
        <v>142</v>
      </c>
      <c r="BE221" s="195">
        <f>IF(N221="základní",J221,0)</f>
        <v>0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15" t="s">
        <v>82</v>
      </c>
      <c r="BK221" s="195">
        <f>ROUND(I221*H221,2)</f>
        <v>0</v>
      </c>
      <c r="BL221" s="15" t="s">
        <v>141</v>
      </c>
      <c r="BM221" s="194" t="s">
        <v>394</v>
      </c>
    </row>
    <row r="222" s="2" customFormat="1">
      <c r="A222" s="36"/>
      <c r="B222" s="37"/>
      <c r="C222" s="38"/>
      <c r="D222" s="196" t="s">
        <v>144</v>
      </c>
      <c r="E222" s="38"/>
      <c r="F222" s="197" t="s">
        <v>395</v>
      </c>
      <c r="G222" s="38"/>
      <c r="H222" s="38"/>
      <c r="I222" s="198"/>
      <c r="J222" s="38"/>
      <c r="K222" s="38"/>
      <c r="L222" s="42"/>
      <c r="M222" s="199"/>
      <c r="N222" s="200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144</v>
      </c>
      <c r="AU222" s="15" t="s">
        <v>75</v>
      </c>
    </row>
    <row r="223" s="2" customFormat="1">
      <c r="A223" s="36"/>
      <c r="B223" s="37"/>
      <c r="C223" s="38"/>
      <c r="D223" s="201" t="s">
        <v>146</v>
      </c>
      <c r="E223" s="38"/>
      <c r="F223" s="202" t="s">
        <v>396</v>
      </c>
      <c r="G223" s="38"/>
      <c r="H223" s="38"/>
      <c r="I223" s="198"/>
      <c r="J223" s="38"/>
      <c r="K223" s="38"/>
      <c r="L223" s="42"/>
      <c r="M223" s="235"/>
      <c r="N223" s="236"/>
      <c r="O223" s="237"/>
      <c r="P223" s="237"/>
      <c r="Q223" s="237"/>
      <c r="R223" s="237"/>
      <c r="S223" s="237"/>
      <c r="T223" s="238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146</v>
      </c>
      <c r="AU223" s="15" t="s">
        <v>75</v>
      </c>
    </row>
    <row r="224" s="2" customFormat="1" ht="6.96" customHeight="1">
      <c r="A224" s="36"/>
      <c r="B224" s="57"/>
      <c r="C224" s="58"/>
      <c r="D224" s="58"/>
      <c r="E224" s="58"/>
      <c r="F224" s="58"/>
      <c r="G224" s="58"/>
      <c r="H224" s="58"/>
      <c r="I224" s="58"/>
      <c r="J224" s="58"/>
      <c r="K224" s="58"/>
      <c r="L224" s="42"/>
      <c r="M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</row>
  </sheetData>
  <sheetProtection sheet="1" autoFilter="0" formatColumns="0" formatRows="0" objects="1" scenarios="1" spinCount="100000" saltValue="pQPEN/Xvsd40h6tR7FUjonI9Td2V03Y9ejqlzL1RgRCcghxxg3DEyqUtlhnhdcY27YFGKDaKlYXOGWz3G6oyjA==" hashValue="XAKKuoly5US5Jou0eMODB26fz0pNgwOcACYxecFvXjqZcNGQZrNb+R4Hasty1LwffsxFAc02Xkj0LjfGX1tvYg==" algorithmName="SHA-512" password="CC35"/>
  <autoFilter ref="C84:K2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2/111103212"/>
    <hyperlink ref="F92" r:id="rId2" display="https://podminky.urs.cz/item/CS_URS_2022_02/184853511"/>
    <hyperlink ref="F95" r:id="rId3" display="https://podminky.urs.cz/item/CS_URS_2022_02/183403112"/>
    <hyperlink ref="F98" r:id="rId4" display="https://podminky.urs.cz/item/CS_URS_2022_02/183403151"/>
    <hyperlink ref="F101" r:id="rId5" display="https://podminky.urs.cz/item/CS_URS_2022_02/183403152"/>
    <hyperlink ref="F104" r:id="rId6" display="https://podminky.urs.cz/item/CS_URS_2022_02/181451121"/>
    <hyperlink ref="F110" r:id="rId7" display="https://podminky.urs.cz/item/CS_URS_2022_02/111151231"/>
    <hyperlink ref="F119" r:id="rId8" display="https://podminky.urs.cz/item/CS_URS_2022_02/185802113"/>
    <hyperlink ref="F126" r:id="rId9" display="https://podminky.urs.cz/item/CS_URS_2022_02/183101113"/>
    <hyperlink ref="F130" r:id="rId10" display="https://podminky.urs.cz/item/CS_URS_2022_02/183101114"/>
    <hyperlink ref="F134" r:id="rId11" display="https://podminky.urs.cz/item/CS_URS_2022_02/184102113"/>
    <hyperlink ref="F145" r:id="rId12" display="https://podminky.urs.cz/item/CS_URS_2022_02/184215133"/>
    <hyperlink ref="F155" r:id="rId13" display="https://podminky.urs.cz/item/CS_URS_2022_02/184801121"/>
    <hyperlink ref="F159" r:id="rId14" display="https://podminky.urs.cz/item/CS_URS_2022_02/185802114_D"/>
    <hyperlink ref="F166" r:id="rId15" display="https://podminky.urs.cz/item/CS_URS_2022_02/185802114"/>
    <hyperlink ref="F173" r:id="rId16" display="https://podminky.urs.cz/item/CS_URS_2022_02/184102110"/>
    <hyperlink ref="F197" r:id="rId17" display="https://podminky.urs.cz/item/CS_URS_2022_02/184813133"/>
    <hyperlink ref="F201" r:id="rId18" display="https://podminky.urs.cz/item/CS_URS_2022_02/184813134"/>
    <hyperlink ref="F205" r:id="rId19" display="https://podminky.urs.cz/item/CS_URS_2022_02/184911421"/>
    <hyperlink ref="F212" r:id="rId20" display="https://podminky.urs.cz/item/CS_URS_2022_02/185804312"/>
    <hyperlink ref="F216" r:id="rId21" display="https://podminky.urs.cz/item/CS_URS_2022_02/185851121"/>
    <hyperlink ref="F219" r:id="rId22" display="https://podminky.urs.cz/item/CS_URS_2022_02/185851129"/>
    <hyperlink ref="F223" r:id="rId23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stavby'!K6</f>
        <v>Realizace interakčních prvků IP8, IP17, IP20B, IP26, IÚ 38 v k.ú. Němčičky u Hustopečí</v>
      </c>
      <c r="F7" s="140"/>
      <c r="G7" s="140"/>
      <c r="H7" s="140"/>
      <c r="L7" s="18"/>
    </row>
    <row r="8" s="1" customFormat="1" ht="12" customHeight="1">
      <c r="B8" s="18"/>
      <c r="D8" s="140" t="s">
        <v>115</v>
      </c>
      <c r="L8" s="18"/>
    </row>
    <row r="9" s="2" customFormat="1" ht="16.5" customHeight="1">
      <c r="A9" s="36"/>
      <c r="B9" s="42"/>
      <c r="C9" s="36"/>
      <c r="D9" s="36"/>
      <c r="E9" s="141" t="s">
        <v>116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397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31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18. 10. 2022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31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32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34</v>
      </c>
      <c r="E22" s="36"/>
      <c r="F22" s="36"/>
      <c r="G22" s="36"/>
      <c r="H22" s="36"/>
      <c r="I22" s="140" t="s">
        <v>27</v>
      </c>
      <c r="J22" s="131" t="s">
        <v>35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36</v>
      </c>
      <c r="F23" s="36"/>
      <c r="G23" s="36"/>
      <c r="H23" s="36"/>
      <c r="I23" s="140" t="s">
        <v>30</v>
      </c>
      <c r="J23" s="131" t="s">
        <v>31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38</v>
      </c>
      <c r="E25" s="36"/>
      <c r="F25" s="36"/>
      <c r="G25" s="36"/>
      <c r="H25" s="36"/>
      <c r="I25" s="140" t="s">
        <v>27</v>
      </c>
      <c r="J25" s="131" t="s">
        <v>31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30</v>
      </c>
      <c r="J26" s="131" t="s">
        <v>31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ROUND((SUM(BE85:BE183)),  2)</f>
        <v>0</v>
      </c>
      <c r="G35" s="36"/>
      <c r="H35" s="36"/>
      <c r="I35" s="155">
        <v>0.20999999999999999</v>
      </c>
      <c r="J35" s="154">
        <f>ROUND(((SUM(BE85:BE183))*I35),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ROUND((SUM(BF85:BF183)),  2)</f>
        <v>0</v>
      </c>
      <c r="G36" s="36"/>
      <c r="H36" s="36"/>
      <c r="I36" s="155">
        <v>0.14999999999999999</v>
      </c>
      <c r="J36" s="154">
        <f>ROUND(((SUM(BF85:BF183))*I36),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ROUND((SUM(BG85:BG183)),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ROUND((SUM(BH85:BH183)),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ROUND((SUM(BI85:BI183)),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Realizace interakčních prvků IP8, IP17, IP20B, IP26, IÚ 38 v k.ú. Němčičky u Hustopečí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116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SO-012 - Interakční prvek IP38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Němčičky u Hustopečí</v>
      </c>
      <c r="G56" s="38"/>
      <c r="H56" s="38"/>
      <c r="I56" s="30" t="s">
        <v>24</v>
      </c>
      <c r="J56" s="70" t="str">
        <f>IF(J14="","",J14)</f>
        <v>18. 10. 2022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ČR-Státní pozemkový úřad</v>
      </c>
      <c r="G58" s="38"/>
      <c r="H58" s="38"/>
      <c r="I58" s="30" t="s">
        <v>34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32</v>
      </c>
      <c r="D59" s="38"/>
      <c r="E59" s="38"/>
      <c r="F59" s="25" t="str">
        <f>IF(E20="","",E20)</f>
        <v>Vyplň údaj</v>
      </c>
      <c r="G59" s="38"/>
      <c r="H59" s="38"/>
      <c r="I59" s="30" t="s">
        <v>38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120</v>
      </c>
      <c r="D61" s="169"/>
      <c r="E61" s="169"/>
      <c r="F61" s="169"/>
      <c r="G61" s="169"/>
      <c r="H61" s="169"/>
      <c r="I61" s="169"/>
      <c r="J61" s="170" t="s">
        <v>121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122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123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6.25" customHeight="1">
      <c r="A73" s="36"/>
      <c r="B73" s="37"/>
      <c r="C73" s="38"/>
      <c r="D73" s="38"/>
      <c r="E73" s="167" t="str">
        <f>E7</f>
        <v>Realizace interakčních prvků IP8, IP17, IP20B, IP26, IÚ 38 v k.ú. Němčičky u Hustopečí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115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116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117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SO-012 - Interakční prvek IP38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Němčičky u Hustopečí</v>
      </c>
      <c r="G79" s="38"/>
      <c r="H79" s="38"/>
      <c r="I79" s="30" t="s">
        <v>24</v>
      </c>
      <c r="J79" s="70" t="str">
        <f>IF(J14="","",J14)</f>
        <v>18. 10. 2022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ČR-Státní pozemkový úřad</v>
      </c>
      <c r="G81" s="38"/>
      <c r="H81" s="38"/>
      <c r="I81" s="30" t="s">
        <v>34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32</v>
      </c>
      <c r="D82" s="38"/>
      <c r="E82" s="38"/>
      <c r="F82" s="25" t="str">
        <f>IF(E20="","",E20)</f>
        <v>Vyplň údaj</v>
      </c>
      <c r="G82" s="38"/>
      <c r="H82" s="38"/>
      <c r="I82" s="30" t="s">
        <v>38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124</v>
      </c>
      <c r="D84" s="175" t="s">
        <v>60</v>
      </c>
      <c r="E84" s="175" t="s">
        <v>56</v>
      </c>
      <c r="F84" s="175" t="s">
        <v>57</v>
      </c>
      <c r="G84" s="175" t="s">
        <v>125</v>
      </c>
      <c r="H84" s="175" t="s">
        <v>126</v>
      </c>
      <c r="I84" s="175" t="s">
        <v>127</v>
      </c>
      <c r="J84" s="175" t="s">
        <v>121</v>
      </c>
      <c r="K84" s="176" t="s">
        <v>128</v>
      </c>
      <c r="L84" s="177"/>
      <c r="M84" s="90" t="s">
        <v>31</v>
      </c>
      <c r="N84" s="91" t="s">
        <v>45</v>
      </c>
      <c r="O84" s="91" t="s">
        <v>129</v>
      </c>
      <c r="P84" s="91" t="s">
        <v>130</v>
      </c>
      <c r="Q84" s="91" t="s">
        <v>131</v>
      </c>
      <c r="R84" s="91" t="s">
        <v>132</v>
      </c>
      <c r="S84" s="91" t="s">
        <v>133</v>
      </c>
      <c r="T84" s="92" t="s">
        <v>134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135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SUM(P86:P183)</f>
        <v>0</v>
      </c>
      <c r="Q85" s="94"/>
      <c r="R85" s="180">
        <f>SUM(R86:R183)</f>
        <v>4.2807599999999999</v>
      </c>
      <c r="S85" s="94"/>
      <c r="T85" s="181">
        <f>SUM(T86:T183)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122</v>
      </c>
      <c r="BK85" s="182">
        <f>SUM(BK86:BK183)</f>
        <v>0</v>
      </c>
    </row>
    <row r="86" s="2" customFormat="1" ht="24.15" customHeight="1">
      <c r="A86" s="36"/>
      <c r="B86" s="37"/>
      <c r="C86" s="183" t="s">
        <v>82</v>
      </c>
      <c r="D86" s="183" t="s">
        <v>136</v>
      </c>
      <c r="E86" s="184" t="s">
        <v>398</v>
      </c>
      <c r="F86" s="185" t="s">
        <v>399</v>
      </c>
      <c r="G86" s="186" t="s">
        <v>139</v>
      </c>
      <c r="H86" s="187">
        <v>0.042999999999999997</v>
      </c>
      <c r="I86" s="188"/>
      <c r="J86" s="189">
        <f>ROUND(I86*H86,2)</f>
        <v>0</v>
      </c>
      <c r="K86" s="185" t="s">
        <v>140</v>
      </c>
      <c r="L86" s="42"/>
      <c r="M86" s="190" t="s">
        <v>31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141</v>
      </c>
      <c r="AT86" s="194" t="s">
        <v>136</v>
      </c>
      <c r="AU86" s="194" t="s">
        <v>75</v>
      </c>
      <c r="AY86" s="15" t="s">
        <v>142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141</v>
      </c>
      <c r="BM86" s="194" t="s">
        <v>400</v>
      </c>
    </row>
    <row r="87" s="2" customFormat="1">
      <c r="A87" s="36"/>
      <c r="B87" s="37"/>
      <c r="C87" s="38"/>
      <c r="D87" s="196" t="s">
        <v>144</v>
      </c>
      <c r="E87" s="38"/>
      <c r="F87" s="197" t="s">
        <v>401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144</v>
      </c>
      <c r="AU87" s="15" t="s">
        <v>75</v>
      </c>
    </row>
    <row r="88" s="2" customFormat="1">
      <c r="A88" s="36"/>
      <c r="B88" s="37"/>
      <c r="C88" s="38"/>
      <c r="D88" s="201" t="s">
        <v>146</v>
      </c>
      <c r="E88" s="38"/>
      <c r="F88" s="202" t="s">
        <v>402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146</v>
      </c>
      <c r="AU88" s="15" t="s">
        <v>75</v>
      </c>
    </row>
    <row r="89" s="10" customFormat="1">
      <c r="A89" s="10"/>
      <c r="B89" s="203"/>
      <c r="C89" s="204"/>
      <c r="D89" s="196" t="s">
        <v>148</v>
      </c>
      <c r="E89" s="205" t="s">
        <v>31</v>
      </c>
      <c r="F89" s="206" t="s">
        <v>403</v>
      </c>
      <c r="G89" s="204"/>
      <c r="H89" s="207">
        <v>0.042999999999999997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148</v>
      </c>
      <c r="AU89" s="213" t="s">
        <v>75</v>
      </c>
      <c r="AV89" s="10" t="s">
        <v>84</v>
      </c>
      <c r="AW89" s="10" t="s">
        <v>37</v>
      </c>
      <c r="AX89" s="10" t="s">
        <v>82</v>
      </c>
      <c r="AY89" s="213" t="s">
        <v>142</v>
      </c>
    </row>
    <row r="90" s="2" customFormat="1" ht="24.15" customHeight="1">
      <c r="A90" s="36"/>
      <c r="B90" s="37"/>
      <c r="C90" s="183" t="s">
        <v>84</v>
      </c>
      <c r="D90" s="183" t="s">
        <v>136</v>
      </c>
      <c r="E90" s="184" t="s">
        <v>157</v>
      </c>
      <c r="F90" s="185" t="s">
        <v>158</v>
      </c>
      <c r="G90" s="186" t="s">
        <v>152</v>
      </c>
      <c r="H90" s="187">
        <v>815</v>
      </c>
      <c r="I90" s="188"/>
      <c r="J90" s="189">
        <f>ROUND(I90*H90,2)</f>
        <v>0</v>
      </c>
      <c r="K90" s="185" t="s">
        <v>140</v>
      </c>
      <c r="L90" s="42"/>
      <c r="M90" s="190" t="s">
        <v>31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141</v>
      </c>
      <c r="AT90" s="194" t="s">
        <v>136</v>
      </c>
      <c r="AU90" s="194" t="s">
        <v>75</v>
      </c>
      <c r="AY90" s="15" t="s">
        <v>142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141</v>
      </c>
      <c r="BM90" s="194" t="s">
        <v>404</v>
      </c>
    </row>
    <row r="91" s="2" customFormat="1">
      <c r="A91" s="36"/>
      <c r="B91" s="37"/>
      <c r="C91" s="38"/>
      <c r="D91" s="196" t="s">
        <v>144</v>
      </c>
      <c r="E91" s="38"/>
      <c r="F91" s="197" t="s">
        <v>160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144</v>
      </c>
      <c r="AU91" s="15" t="s">
        <v>75</v>
      </c>
    </row>
    <row r="92" s="2" customFormat="1">
      <c r="A92" s="36"/>
      <c r="B92" s="37"/>
      <c r="C92" s="38"/>
      <c r="D92" s="201" t="s">
        <v>146</v>
      </c>
      <c r="E92" s="38"/>
      <c r="F92" s="202" t="s">
        <v>161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146</v>
      </c>
      <c r="AU92" s="15" t="s">
        <v>75</v>
      </c>
    </row>
    <row r="93" s="2" customFormat="1" ht="21.75" customHeight="1">
      <c r="A93" s="36"/>
      <c r="B93" s="37"/>
      <c r="C93" s="183" t="s">
        <v>156</v>
      </c>
      <c r="D93" s="183" t="s">
        <v>136</v>
      </c>
      <c r="E93" s="184" t="s">
        <v>405</v>
      </c>
      <c r="F93" s="185" t="s">
        <v>406</v>
      </c>
      <c r="G93" s="186" t="s">
        <v>152</v>
      </c>
      <c r="H93" s="187">
        <v>200</v>
      </c>
      <c r="I93" s="188"/>
      <c r="J93" s="189">
        <f>ROUND(I93*H93,2)</f>
        <v>0</v>
      </c>
      <c r="K93" s="185" t="s">
        <v>140</v>
      </c>
      <c r="L93" s="42"/>
      <c r="M93" s="190" t="s">
        <v>31</v>
      </c>
      <c r="N93" s="191" t="s">
        <v>46</v>
      </c>
      <c r="O93" s="82"/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4" t="s">
        <v>141</v>
      </c>
      <c r="AT93" s="194" t="s">
        <v>136</v>
      </c>
      <c r="AU93" s="194" t="s">
        <v>75</v>
      </c>
      <c r="AY93" s="15" t="s">
        <v>142</v>
      </c>
      <c r="BE93" s="195">
        <f>IF(N93="základní",J93,0)</f>
        <v>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15" t="s">
        <v>82</v>
      </c>
      <c r="BK93" s="195">
        <f>ROUND(I93*H93,2)</f>
        <v>0</v>
      </c>
      <c r="BL93" s="15" t="s">
        <v>141</v>
      </c>
      <c r="BM93" s="194" t="s">
        <v>407</v>
      </c>
    </row>
    <row r="94" s="2" customFormat="1">
      <c r="A94" s="36"/>
      <c r="B94" s="37"/>
      <c r="C94" s="38"/>
      <c r="D94" s="196" t="s">
        <v>144</v>
      </c>
      <c r="E94" s="38"/>
      <c r="F94" s="197" t="s">
        <v>408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144</v>
      </c>
      <c r="AU94" s="15" t="s">
        <v>75</v>
      </c>
    </row>
    <row r="95" s="2" customFormat="1">
      <c r="A95" s="36"/>
      <c r="B95" s="37"/>
      <c r="C95" s="38"/>
      <c r="D95" s="201" t="s">
        <v>146</v>
      </c>
      <c r="E95" s="38"/>
      <c r="F95" s="202" t="s">
        <v>409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10" customFormat="1">
      <c r="A96" s="10"/>
      <c r="B96" s="203"/>
      <c r="C96" s="204"/>
      <c r="D96" s="196" t="s">
        <v>148</v>
      </c>
      <c r="E96" s="205" t="s">
        <v>31</v>
      </c>
      <c r="F96" s="206" t="s">
        <v>410</v>
      </c>
      <c r="G96" s="204"/>
      <c r="H96" s="207">
        <v>200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148</v>
      </c>
      <c r="AU96" s="213" t="s">
        <v>75</v>
      </c>
      <c r="AV96" s="10" t="s">
        <v>84</v>
      </c>
      <c r="AW96" s="10" t="s">
        <v>37</v>
      </c>
      <c r="AX96" s="10" t="s">
        <v>82</v>
      </c>
      <c r="AY96" s="213" t="s">
        <v>142</v>
      </c>
    </row>
    <row r="97" s="2" customFormat="1" ht="21.75" customHeight="1">
      <c r="A97" s="36"/>
      <c r="B97" s="37"/>
      <c r="C97" s="183" t="s">
        <v>141</v>
      </c>
      <c r="D97" s="183" t="s">
        <v>136</v>
      </c>
      <c r="E97" s="184" t="s">
        <v>411</v>
      </c>
      <c r="F97" s="185" t="s">
        <v>412</v>
      </c>
      <c r="G97" s="186" t="s">
        <v>152</v>
      </c>
      <c r="H97" s="187">
        <v>200</v>
      </c>
      <c r="I97" s="188"/>
      <c r="J97" s="189">
        <f>ROUND(I97*H97,2)</f>
        <v>0</v>
      </c>
      <c r="K97" s="185" t="s">
        <v>140</v>
      </c>
      <c r="L97" s="42"/>
      <c r="M97" s="190" t="s">
        <v>31</v>
      </c>
      <c r="N97" s="191" t="s">
        <v>46</v>
      </c>
      <c r="O97" s="82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4" t="s">
        <v>141</v>
      </c>
      <c r="AT97" s="194" t="s">
        <v>136</v>
      </c>
      <c r="AU97" s="194" t="s">
        <v>75</v>
      </c>
      <c r="AY97" s="15" t="s">
        <v>142</v>
      </c>
      <c r="BE97" s="195">
        <f>IF(N97="základní",J97,0)</f>
        <v>0</v>
      </c>
      <c r="BF97" s="195">
        <f>IF(N97="snížená",J97,0)</f>
        <v>0</v>
      </c>
      <c r="BG97" s="195">
        <f>IF(N97="zákl. přenesená",J97,0)</f>
        <v>0</v>
      </c>
      <c r="BH97" s="195">
        <f>IF(N97="sníž. přenesená",J97,0)</f>
        <v>0</v>
      </c>
      <c r="BI97" s="195">
        <f>IF(N97="nulová",J97,0)</f>
        <v>0</v>
      </c>
      <c r="BJ97" s="15" t="s">
        <v>82</v>
      </c>
      <c r="BK97" s="195">
        <f>ROUND(I97*H97,2)</f>
        <v>0</v>
      </c>
      <c r="BL97" s="15" t="s">
        <v>141</v>
      </c>
      <c r="BM97" s="194" t="s">
        <v>413</v>
      </c>
    </row>
    <row r="98" s="2" customFormat="1">
      <c r="A98" s="36"/>
      <c r="B98" s="37"/>
      <c r="C98" s="38"/>
      <c r="D98" s="196" t="s">
        <v>144</v>
      </c>
      <c r="E98" s="38"/>
      <c r="F98" s="197" t="s">
        <v>414</v>
      </c>
      <c r="G98" s="38"/>
      <c r="H98" s="38"/>
      <c r="I98" s="198"/>
      <c r="J98" s="38"/>
      <c r="K98" s="38"/>
      <c r="L98" s="42"/>
      <c r="M98" s="199"/>
      <c r="N98" s="200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144</v>
      </c>
      <c r="AU98" s="15" t="s">
        <v>75</v>
      </c>
    </row>
    <row r="99" s="2" customFormat="1">
      <c r="A99" s="36"/>
      <c r="B99" s="37"/>
      <c r="C99" s="38"/>
      <c r="D99" s="201" t="s">
        <v>146</v>
      </c>
      <c r="E99" s="38"/>
      <c r="F99" s="202" t="s">
        <v>415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146</v>
      </c>
      <c r="AU99" s="15" t="s">
        <v>75</v>
      </c>
    </row>
    <row r="100" s="10" customFormat="1">
      <c r="A100" s="10"/>
      <c r="B100" s="203"/>
      <c r="C100" s="204"/>
      <c r="D100" s="196" t="s">
        <v>148</v>
      </c>
      <c r="E100" s="205" t="s">
        <v>31</v>
      </c>
      <c r="F100" s="206" t="s">
        <v>410</v>
      </c>
      <c r="G100" s="204"/>
      <c r="H100" s="207">
        <v>200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148</v>
      </c>
      <c r="AU100" s="213" t="s">
        <v>75</v>
      </c>
      <c r="AV100" s="10" t="s">
        <v>84</v>
      </c>
      <c r="AW100" s="10" t="s">
        <v>37</v>
      </c>
      <c r="AX100" s="10" t="s">
        <v>82</v>
      </c>
      <c r="AY100" s="213" t="s">
        <v>142</v>
      </c>
    </row>
    <row r="101" s="2" customFormat="1" ht="24.15" customHeight="1">
      <c r="A101" s="36"/>
      <c r="B101" s="37"/>
      <c r="C101" s="183" t="s">
        <v>167</v>
      </c>
      <c r="D101" s="183" t="s">
        <v>136</v>
      </c>
      <c r="E101" s="184" t="s">
        <v>201</v>
      </c>
      <c r="F101" s="185" t="s">
        <v>202</v>
      </c>
      <c r="G101" s="186" t="s">
        <v>197</v>
      </c>
      <c r="H101" s="187">
        <v>0.02</v>
      </c>
      <c r="I101" s="188"/>
      <c r="J101" s="189">
        <f>ROUND(I101*H101,2)</f>
        <v>0</v>
      </c>
      <c r="K101" s="185" t="s">
        <v>140</v>
      </c>
      <c r="L101" s="42"/>
      <c r="M101" s="190" t="s">
        <v>31</v>
      </c>
      <c r="N101" s="191" t="s">
        <v>46</v>
      </c>
      <c r="O101" s="82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4" t="s">
        <v>141</v>
      </c>
      <c r="AT101" s="194" t="s">
        <v>136</v>
      </c>
      <c r="AU101" s="194" t="s">
        <v>75</v>
      </c>
      <c r="AY101" s="15" t="s">
        <v>142</v>
      </c>
      <c r="BE101" s="195">
        <f>IF(N101="základní",J101,0)</f>
        <v>0</v>
      </c>
      <c r="BF101" s="195">
        <f>IF(N101="snížená",J101,0)</f>
        <v>0</v>
      </c>
      <c r="BG101" s="195">
        <f>IF(N101="zákl. přenesená",J101,0)</f>
        <v>0</v>
      </c>
      <c r="BH101" s="195">
        <f>IF(N101="sníž. přenesená",J101,0)</f>
        <v>0</v>
      </c>
      <c r="BI101" s="195">
        <f>IF(N101="nulová",J101,0)</f>
        <v>0</v>
      </c>
      <c r="BJ101" s="15" t="s">
        <v>82</v>
      </c>
      <c r="BK101" s="195">
        <f>ROUND(I101*H101,2)</f>
        <v>0</v>
      </c>
      <c r="BL101" s="15" t="s">
        <v>141</v>
      </c>
      <c r="BM101" s="194" t="s">
        <v>416</v>
      </c>
    </row>
    <row r="102" s="2" customFormat="1">
      <c r="A102" s="36"/>
      <c r="B102" s="37"/>
      <c r="C102" s="38"/>
      <c r="D102" s="196" t="s">
        <v>144</v>
      </c>
      <c r="E102" s="38"/>
      <c r="F102" s="197" t="s">
        <v>204</v>
      </c>
      <c r="G102" s="38"/>
      <c r="H102" s="38"/>
      <c r="I102" s="198"/>
      <c r="J102" s="38"/>
      <c r="K102" s="38"/>
      <c r="L102" s="42"/>
      <c r="M102" s="199"/>
      <c r="N102" s="200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144</v>
      </c>
      <c r="AU102" s="15" t="s">
        <v>75</v>
      </c>
    </row>
    <row r="103" s="2" customFormat="1">
      <c r="A103" s="36"/>
      <c r="B103" s="37"/>
      <c r="C103" s="38"/>
      <c r="D103" s="201" t="s">
        <v>146</v>
      </c>
      <c r="E103" s="38"/>
      <c r="F103" s="202" t="s">
        <v>205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146</v>
      </c>
      <c r="AU103" s="15" t="s">
        <v>75</v>
      </c>
    </row>
    <row r="104" s="10" customFormat="1">
      <c r="A104" s="10"/>
      <c r="B104" s="203"/>
      <c r="C104" s="204"/>
      <c r="D104" s="196" t="s">
        <v>148</v>
      </c>
      <c r="E104" s="205" t="s">
        <v>31</v>
      </c>
      <c r="F104" s="206" t="s">
        <v>417</v>
      </c>
      <c r="G104" s="204"/>
      <c r="H104" s="207">
        <v>0.02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3" t="s">
        <v>148</v>
      </c>
      <c r="AU104" s="213" t="s">
        <v>75</v>
      </c>
      <c r="AV104" s="10" t="s">
        <v>84</v>
      </c>
      <c r="AW104" s="10" t="s">
        <v>37</v>
      </c>
      <c r="AX104" s="10" t="s">
        <v>82</v>
      </c>
      <c r="AY104" s="213" t="s">
        <v>142</v>
      </c>
    </row>
    <row r="105" s="2" customFormat="1" ht="24.15" customHeight="1">
      <c r="A105" s="36"/>
      <c r="B105" s="37"/>
      <c r="C105" s="214" t="s">
        <v>173</v>
      </c>
      <c r="D105" s="214" t="s">
        <v>180</v>
      </c>
      <c r="E105" s="215" t="s">
        <v>208</v>
      </c>
      <c r="F105" s="216" t="s">
        <v>209</v>
      </c>
      <c r="G105" s="217" t="s">
        <v>183</v>
      </c>
      <c r="H105" s="218">
        <v>20</v>
      </c>
      <c r="I105" s="219"/>
      <c r="J105" s="220">
        <f>ROUND(I105*H105,2)</f>
        <v>0</v>
      </c>
      <c r="K105" s="216" t="s">
        <v>31</v>
      </c>
      <c r="L105" s="221"/>
      <c r="M105" s="222" t="s">
        <v>31</v>
      </c>
      <c r="N105" s="223" t="s">
        <v>46</v>
      </c>
      <c r="O105" s="82"/>
      <c r="P105" s="192">
        <f>O105*H105</f>
        <v>0</v>
      </c>
      <c r="Q105" s="192">
        <v>0.001</v>
      </c>
      <c r="R105" s="192">
        <f>Q105*H105</f>
        <v>0.02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184</v>
      </c>
      <c r="AT105" s="194" t="s">
        <v>180</v>
      </c>
      <c r="AU105" s="194" t="s">
        <v>75</v>
      </c>
      <c r="AY105" s="15" t="s">
        <v>142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82</v>
      </c>
      <c r="BK105" s="195">
        <f>ROUND(I105*H105,2)</f>
        <v>0</v>
      </c>
      <c r="BL105" s="15" t="s">
        <v>141</v>
      </c>
      <c r="BM105" s="194" t="s">
        <v>418</v>
      </c>
    </row>
    <row r="106" s="2" customFormat="1">
      <c r="A106" s="36"/>
      <c r="B106" s="37"/>
      <c r="C106" s="38"/>
      <c r="D106" s="196" t="s">
        <v>144</v>
      </c>
      <c r="E106" s="38"/>
      <c r="F106" s="197" t="s">
        <v>211</v>
      </c>
      <c r="G106" s="38"/>
      <c r="H106" s="38"/>
      <c r="I106" s="198"/>
      <c r="J106" s="38"/>
      <c r="K106" s="38"/>
      <c r="L106" s="42"/>
      <c r="M106" s="199"/>
      <c r="N106" s="20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144</v>
      </c>
      <c r="AU106" s="15" t="s">
        <v>75</v>
      </c>
    </row>
    <row r="107" s="10" customFormat="1">
      <c r="A107" s="10"/>
      <c r="B107" s="203"/>
      <c r="C107" s="204"/>
      <c r="D107" s="196" t="s">
        <v>148</v>
      </c>
      <c r="E107" s="205" t="s">
        <v>31</v>
      </c>
      <c r="F107" s="206" t="s">
        <v>419</v>
      </c>
      <c r="G107" s="204"/>
      <c r="H107" s="207">
        <v>20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3" t="s">
        <v>148</v>
      </c>
      <c r="AU107" s="213" t="s">
        <v>75</v>
      </c>
      <c r="AV107" s="10" t="s">
        <v>84</v>
      </c>
      <c r="AW107" s="10" t="s">
        <v>37</v>
      </c>
      <c r="AX107" s="10" t="s">
        <v>82</v>
      </c>
      <c r="AY107" s="213" t="s">
        <v>142</v>
      </c>
    </row>
    <row r="108" s="2" customFormat="1" ht="33" customHeight="1">
      <c r="A108" s="36"/>
      <c r="B108" s="37"/>
      <c r="C108" s="183" t="s">
        <v>179</v>
      </c>
      <c r="D108" s="183" t="s">
        <v>136</v>
      </c>
      <c r="E108" s="184" t="s">
        <v>214</v>
      </c>
      <c r="F108" s="185" t="s">
        <v>215</v>
      </c>
      <c r="G108" s="186" t="s">
        <v>216</v>
      </c>
      <c r="H108" s="187">
        <v>204</v>
      </c>
      <c r="I108" s="188"/>
      <c r="J108" s="189">
        <f>ROUND(I108*H108,2)</f>
        <v>0</v>
      </c>
      <c r="K108" s="185" t="s">
        <v>140</v>
      </c>
      <c r="L108" s="42"/>
      <c r="M108" s="190" t="s">
        <v>31</v>
      </c>
      <c r="N108" s="191" t="s">
        <v>46</v>
      </c>
      <c r="O108" s="82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4" t="s">
        <v>141</v>
      </c>
      <c r="AT108" s="194" t="s">
        <v>136</v>
      </c>
      <c r="AU108" s="194" t="s">
        <v>75</v>
      </c>
      <c r="AY108" s="15" t="s">
        <v>142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15" t="s">
        <v>82</v>
      </c>
      <c r="BK108" s="195">
        <f>ROUND(I108*H108,2)</f>
        <v>0</v>
      </c>
      <c r="BL108" s="15" t="s">
        <v>141</v>
      </c>
      <c r="BM108" s="194" t="s">
        <v>420</v>
      </c>
    </row>
    <row r="109" s="2" customFormat="1">
      <c r="A109" s="36"/>
      <c r="B109" s="37"/>
      <c r="C109" s="38"/>
      <c r="D109" s="196" t="s">
        <v>144</v>
      </c>
      <c r="E109" s="38"/>
      <c r="F109" s="197" t="s">
        <v>218</v>
      </c>
      <c r="G109" s="38"/>
      <c r="H109" s="38"/>
      <c r="I109" s="198"/>
      <c r="J109" s="38"/>
      <c r="K109" s="38"/>
      <c r="L109" s="42"/>
      <c r="M109" s="199"/>
      <c r="N109" s="20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144</v>
      </c>
      <c r="AU109" s="15" t="s">
        <v>75</v>
      </c>
    </row>
    <row r="110" s="2" customFormat="1">
      <c r="A110" s="36"/>
      <c r="B110" s="37"/>
      <c r="C110" s="38"/>
      <c r="D110" s="201" t="s">
        <v>146</v>
      </c>
      <c r="E110" s="38"/>
      <c r="F110" s="202" t="s">
        <v>219</v>
      </c>
      <c r="G110" s="38"/>
      <c r="H110" s="38"/>
      <c r="I110" s="198"/>
      <c r="J110" s="38"/>
      <c r="K110" s="38"/>
      <c r="L110" s="42"/>
      <c r="M110" s="199"/>
      <c r="N110" s="200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146</v>
      </c>
      <c r="AU110" s="15" t="s">
        <v>75</v>
      </c>
    </row>
    <row r="111" s="10" customFormat="1">
      <c r="A111" s="10"/>
      <c r="B111" s="203"/>
      <c r="C111" s="204"/>
      <c r="D111" s="196" t="s">
        <v>148</v>
      </c>
      <c r="E111" s="205" t="s">
        <v>31</v>
      </c>
      <c r="F111" s="206" t="s">
        <v>421</v>
      </c>
      <c r="G111" s="204"/>
      <c r="H111" s="207">
        <v>204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3" t="s">
        <v>148</v>
      </c>
      <c r="AU111" s="213" t="s">
        <v>75</v>
      </c>
      <c r="AV111" s="10" t="s">
        <v>84</v>
      </c>
      <c r="AW111" s="10" t="s">
        <v>37</v>
      </c>
      <c r="AX111" s="10" t="s">
        <v>82</v>
      </c>
      <c r="AY111" s="213" t="s">
        <v>142</v>
      </c>
    </row>
    <row r="112" s="2" customFormat="1" ht="24.15" customHeight="1">
      <c r="A112" s="36"/>
      <c r="B112" s="37"/>
      <c r="C112" s="183" t="s">
        <v>184</v>
      </c>
      <c r="D112" s="183" t="s">
        <v>136</v>
      </c>
      <c r="E112" s="184" t="s">
        <v>274</v>
      </c>
      <c r="F112" s="185" t="s">
        <v>275</v>
      </c>
      <c r="G112" s="186" t="s">
        <v>197</v>
      </c>
      <c r="H112" s="187">
        <v>0.0060000000000000001</v>
      </c>
      <c r="I112" s="188"/>
      <c r="J112" s="189">
        <f>ROUND(I112*H112,2)</f>
        <v>0</v>
      </c>
      <c r="K112" s="185" t="s">
        <v>31</v>
      </c>
      <c r="L112" s="42"/>
      <c r="M112" s="190" t="s">
        <v>31</v>
      </c>
      <c r="N112" s="191" t="s">
        <v>46</v>
      </c>
      <c r="O112" s="82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4" t="s">
        <v>141</v>
      </c>
      <c r="AT112" s="194" t="s">
        <v>136</v>
      </c>
      <c r="AU112" s="194" t="s">
        <v>75</v>
      </c>
      <c r="AY112" s="15" t="s">
        <v>142</v>
      </c>
      <c r="BE112" s="195">
        <f>IF(N112="základní",J112,0)</f>
        <v>0</v>
      </c>
      <c r="BF112" s="195">
        <f>IF(N112="snížená",J112,0)</f>
        <v>0</v>
      </c>
      <c r="BG112" s="195">
        <f>IF(N112="zákl. přenesená",J112,0)</f>
        <v>0</v>
      </c>
      <c r="BH112" s="195">
        <f>IF(N112="sníž. přenesená",J112,0)</f>
        <v>0</v>
      </c>
      <c r="BI112" s="195">
        <f>IF(N112="nulová",J112,0)</f>
        <v>0</v>
      </c>
      <c r="BJ112" s="15" t="s">
        <v>82</v>
      </c>
      <c r="BK112" s="195">
        <f>ROUND(I112*H112,2)</f>
        <v>0</v>
      </c>
      <c r="BL112" s="15" t="s">
        <v>141</v>
      </c>
      <c r="BM112" s="194" t="s">
        <v>422</v>
      </c>
    </row>
    <row r="113" s="2" customFormat="1">
      <c r="A113" s="36"/>
      <c r="B113" s="37"/>
      <c r="C113" s="38"/>
      <c r="D113" s="196" t="s">
        <v>144</v>
      </c>
      <c r="E113" s="38"/>
      <c r="F113" s="197" t="s">
        <v>277</v>
      </c>
      <c r="G113" s="38"/>
      <c r="H113" s="38"/>
      <c r="I113" s="198"/>
      <c r="J113" s="38"/>
      <c r="K113" s="38"/>
      <c r="L113" s="42"/>
      <c r="M113" s="199"/>
      <c r="N113" s="200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144</v>
      </c>
      <c r="AU113" s="15" t="s">
        <v>75</v>
      </c>
    </row>
    <row r="114" s="10" customFormat="1">
      <c r="A114" s="10"/>
      <c r="B114" s="203"/>
      <c r="C114" s="204"/>
      <c r="D114" s="196" t="s">
        <v>148</v>
      </c>
      <c r="E114" s="205" t="s">
        <v>31</v>
      </c>
      <c r="F114" s="206" t="s">
        <v>423</v>
      </c>
      <c r="G114" s="204"/>
      <c r="H114" s="207">
        <v>0.0060000000000000001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13" t="s">
        <v>148</v>
      </c>
      <c r="AU114" s="213" t="s">
        <v>75</v>
      </c>
      <c r="AV114" s="10" t="s">
        <v>84</v>
      </c>
      <c r="AW114" s="10" t="s">
        <v>37</v>
      </c>
      <c r="AX114" s="10" t="s">
        <v>82</v>
      </c>
      <c r="AY114" s="213" t="s">
        <v>142</v>
      </c>
    </row>
    <row r="115" s="2" customFormat="1" ht="24.15" customHeight="1">
      <c r="A115" s="36"/>
      <c r="B115" s="37"/>
      <c r="C115" s="214" t="s">
        <v>194</v>
      </c>
      <c r="D115" s="214" t="s">
        <v>180</v>
      </c>
      <c r="E115" s="215" t="s">
        <v>281</v>
      </c>
      <c r="F115" s="216" t="s">
        <v>282</v>
      </c>
      <c r="G115" s="217" t="s">
        <v>183</v>
      </c>
      <c r="H115" s="218">
        <v>0.0060000000000000001</v>
      </c>
      <c r="I115" s="219"/>
      <c r="J115" s="220">
        <f>ROUND(I115*H115,2)</f>
        <v>0</v>
      </c>
      <c r="K115" s="216" t="s">
        <v>31</v>
      </c>
      <c r="L115" s="221"/>
      <c r="M115" s="222" t="s">
        <v>31</v>
      </c>
      <c r="N115" s="223" t="s">
        <v>46</v>
      </c>
      <c r="O115" s="82"/>
      <c r="P115" s="192">
        <f>O115*H115</f>
        <v>0</v>
      </c>
      <c r="Q115" s="192">
        <v>1</v>
      </c>
      <c r="R115" s="192">
        <f>Q115*H115</f>
        <v>0.0060000000000000001</v>
      </c>
      <c r="S115" s="192">
        <v>0</v>
      </c>
      <c r="T115" s="193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4" t="s">
        <v>184</v>
      </c>
      <c r="AT115" s="194" t="s">
        <v>180</v>
      </c>
      <c r="AU115" s="194" t="s">
        <v>75</v>
      </c>
      <c r="AY115" s="15" t="s">
        <v>142</v>
      </c>
      <c r="BE115" s="195">
        <f>IF(N115="základní",J115,0)</f>
        <v>0</v>
      </c>
      <c r="BF115" s="195">
        <f>IF(N115="snížená",J115,0)</f>
        <v>0</v>
      </c>
      <c r="BG115" s="195">
        <f>IF(N115="zákl. přenesená",J115,0)</f>
        <v>0</v>
      </c>
      <c r="BH115" s="195">
        <f>IF(N115="sníž. přenesená",J115,0)</f>
        <v>0</v>
      </c>
      <c r="BI115" s="195">
        <f>IF(N115="nulová",J115,0)</f>
        <v>0</v>
      </c>
      <c r="BJ115" s="15" t="s">
        <v>82</v>
      </c>
      <c r="BK115" s="195">
        <f>ROUND(I115*H115,2)</f>
        <v>0</v>
      </c>
      <c r="BL115" s="15" t="s">
        <v>141</v>
      </c>
      <c r="BM115" s="194" t="s">
        <v>424</v>
      </c>
    </row>
    <row r="116" s="2" customFormat="1">
      <c r="A116" s="36"/>
      <c r="B116" s="37"/>
      <c r="C116" s="38"/>
      <c r="D116" s="196" t="s">
        <v>144</v>
      </c>
      <c r="E116" s="38"/>
      <c r="F116" s="197" t="s">
        <v>284</v>
      </c>
      <c r="G116" s="38"/>
      <c r="H116" s="38"/>
      <c r="I116" s="198"/>
      <c r="J116" s="38"/>
      <c r="K116" s="38"/>
      <c r="L116" s="42"/>
      <c r="M116" s="199"/>
      <c r="N116" s="200"/>
      <c r="O116" s="82"/>
      <c r="P116" s="82"/>
      <c r="Q116" s="82"/>
      <c r="R116" s="82"/>
      <c r="S116" s="82"/>
      <c r="T116" s="83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5" t="s">
        <v>144</v>
      </c>
      <c r="AU116" s="15" t="s">
        <v>75</v>
      </c>
    </row>
    <row r="117" s="10" customFormat="1">
      <c r="A117" s="10"/>
      <c r="B117" s="203"/>
      <c r="C117" s="204"/>
      <c r="D117" s="196" t="s">
        <v>148</v>
      </c>
      <c r="E117" s="205" t="s">
        <v>31</v>
      </c>
      <c r="F117" s="206" t="s">
        <v>425</v>
      </c>
      <c r="G117" s="204"/>
      <c r="H117" s="207">
        <v>0.0060000000000000001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3" t="s">
        <v>148</v>
      </c>
      <c r="AU117" s="213" t="s">
        <v>75</v>
      </c>
      <c r="AV117" s="10" t="s">
        <v>84</v>
      </c>
      <c r="AW117" s="10" t="s">
        <v>37</v>
      </c>
      <c r="AX117" s="10" t="s">
        <v>82</v>
      </c>
      <c r="AY117" s="213" t="s">
        <v>142</v>
      </c>
    </row>
    <row r="118" s="2" customFormat="1" ht="24.15" customHeight="1">
      <c r="A118" s="36"/>
      <c r="B118" s="37"/>
      <c r="C118" s="183" t="s">
        <v>200</v>
      </c>
      <c r="D118" s="183" t="s">
        <v>136</v>
      </c>
      <c r="E118" s="184" t="s">
        <v>287</v>
      </c>
      <c r="F118" s="185" t="s">
        <v>275</v>
      </c>
      <c r="G118" s="186" t="s">
        <v>197</v>
      </c>
      <c r="H118" s="187">
        <v>0.0080000000000000002</v>
      </c>
      <c r="I118" s="188"/>
      <c r="J118" s="189">
        <f>ROUND(I118*H118,2)</f>
        <v>0</v>
      </c>
      <c r="K118" s="185" t="s">
        <v>140</v>
      </c>
      <c r="L118" s="42"/>
      <c r="M118" s="190" t="s">
        <v>31</v>
      </c>
      <c r="N118" s="191" t="s">
        <v>46</v>
      </c>
      <c r="O118" s="82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4" t="s">
        <v>141</v>
      </c>
      <c r="AT118" s="194" t="s">
        <v>136</v>
      </c>
      <c r="AU118" s="194" t="s">
        <v>75</v>
      </c>
      <c r="AY118" s="15" t="s">
        <v>142</v>
      </c>
      <c r="BE118" s="195">
        <f>IF(N118="základní",J118,0)</f>
        <v>0</v>
      </c>
      <c r="BF118" s="195">
        <f>IF(N118="snížená",J118,0)</f>
        <v>0</v>
      </c>
      <c r="BG118" s="195">
        <f>IF(N118="zákl. přenesená",J118,0)</f>
        <v>0</v>
      </c>
      <c r="BH118" s="195">
        <f>IF(N118="sníž. přenesená",J118,0)</f>
        <v>0</v>
      </c>
      <c r="BI118" s="195">
        <f>IF(N118="nulová",J118,0)</f>
        <v>0</v>
      </c>
      <c r="BJ118" s="15" t="s">
        <v>82</v>
      </c>
      <c r="BK118" s="195">
        <f>ROUND(I118*H118,2)</f>
        <v>0</v>
      </c>
      <c r="BL118" s="15" t="s">
        <v>141</v>
      </c>
      <c r="BM118" s="194" t="s">
        <v>426</v>
      </c>
    </row>
    <row r="119" s="2" customFormat="1">
      <c r="A119" s="36"/>
      <c r="B119" s="37"/>
      <c r="C119" s="38"/>
      <c r="D119" s="196" t="s">
        <v>144</v>
      </c>
      <c r="E119" s="38"/>
      <c r="F119" s="197" t="s">
        <v>277</v>
      </c>
      <c r="G119" s="38"/>
      <c r="H119" s="38"/>
      <c r="I119" s="198"/>
      <c r="J119" s="38"/>
      <c r="K119" s="38"/>
      <c r="L119" s="42"/>
      <c r="M119" s="199"/>
      <c r="N119" s="20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144</v>
      </c>
      <c r="AU119" s="15" t="s">
        <v>75</v>
      </c>
    </row>
    <row r="120" s="2" customFormat="1">
      <c r="A120" s="36"/>
      <c r="B120" s="37"/>
      <c r="C120" s="38"/>
      <c r="D120" s="201" t="s">
        <v>146</v>
      </c>
      <c r="E120" s="38"/>
      <c r="F120" s="202" t="s">
        <v>289</v>
      </c>
      <c r="G120" s="38"/>
      <c r="H120" s="38"/>
      <c r="I120" s="198"/>
      <c r="J120" s="38"/>
      <c r="K120" s="38"/>
      <c r="L120" s="42"/>
      <c r="M120" s="199"/>
      <c r="N120" s="200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146</v>
      </c>
      <c r="AU120" s="15" t="s">
        <v>75</v>
      </c>
    </row>
    <row r="121" s="10" customFormat="1">
      <c r="A121" s="10"/>
      <c r="B121" s="203"/>
      <c r="C121" s="204"/>
      <c r="D121" s="196" t="s">
        <v>148</v>
      </c>
      <c r="E121" s="205" t="s">
        <v>31</v>
      </c>
      <c r="F121" s="206" t="s">
        <v>427</v>
      </c>
      <c r="G121" s="204"/>
      <c r="H121" s="207">
        <v>0.0080000000000000002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3" t="s">
        <v>148</v>
      </c>
      <c r="AU121" s="213" t="s">
        <v>75</v>
      </c>
      <c r="AV121" s="10" t="s">
        <v>84</v>
      </c>
      <c r="AW121" s="10" t="s">
        <v>37</v>
      </c>
      <c r="AX121" s="10" t="s">
        <v>82</v>
      </c>
      <c r="AY121" s="213" t="s">
        <v>142</v>
      </c>
    </row>
    <row r="122" s="2" customFormat="1" ht="16.5" customHeight="1">
      <c r="A122" s="36"/>
      <c r="B122" s="37"/>
      <c r="C122" s="214" t="s">
        <v>207</v>
      </c>
      <c r="D122" s="214" t="s">
        <v>180</v>
      </c>
      <c r="E122" s="215" t="s">
        <v>292</v>
      </c>
      <c r="F122" s="216" t="s">
        <v>293</v>
      </c>
      <c r="G122" s="217" t="s">
        <v>183</v>
      </c>
      <c r="H122" s="218">
        <v>8.1600000000000001</v>
      </c>
      <c r="I122" s="219"/>
      <c r="J122" s="220">
        <f>ROUND(I122*H122,2)</f>
        <v>0</v>
      </c>
      <c r="K122" s="216" t="s">
        <v>140</v>
      </c>
      <c r="L122" s="221"/>
      <c r="M122" s="222" t="s">
        <v>31</v>
      </c>
      <c r="N122" s="223" t="s">
        <v>46</v>
      </c>
      <c r="O122" s="82"/>
      <c r="P122" s="192">
        <f>O122*H122</f>
        <v>0</v>
      </c>
      <c r="Q122" s="192">
        <v>0.001</v>
      </c>
      <c r="R122" s="192">
        <f>Q122*H122</f>
        <v>0.0081600000000000006</v>
      </c>
      <c r="S122" s="192">
        <v>0</v>
      </c>
      <c r="T122" s="193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4" t="s">
        <v>184</v>
      </c>
      <c r="AT122" s="194" t="s">
        <v>180</v>
      </c>
      <c r="AU122" s="194" t="s">
        <v>75</v>
      </c>
      <c r="AY122" s="15" t="s">
        <v>142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5" t="s">
        <v>82</v>
      </c>
      <c r="BK122" s="195">
        <f>ROUND(I122*H122,2)</f>
        <v>0</v>
      </c>
      <c r="BL122" s="15" t="s">
        <v>141</v>
      </c>
      <c r="BM122" s="194" t="s">
        <v>428</v>
      </c>
    </row>
    <row r="123" s="2" customFormat="1">
      <c r="A123" s="36"/>
      <c r="B123" s="37"/>
      <c r="C123" s="38"/>
      <c r="D123" s="196" t="s">
        <v>144</v>
      </c>
      <c r="E123" s="38"/>
      <c r="F123" s="197" t="s">
        <v>293</v>
      </c>
      <c r="G123" s="38"/>
      <c r="H123" s="38"/>
      <c r="I123" s="198"/>
      <c r="J123" s="38"/>
      <c r="K123" s="38"/>
      <c r="L123" s="42"/>
      <c r="M123" s="199"/>
      <c r="N123" s="200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144</v>
      </c>
      <c r="AU123" s="15" t="s">
        <v>75</v>
      </c>
    </row>
    <row r="124" s="10" customFormat="1">
      <c r="A124" s="10"/>
      <c r="B124" s="203"/>
      <c r="C124" s="204"/>
      <c r="D124" s="196" t="s">
        <v>148</v>
      </c>
      <c r="E124" s="205" t="s">
        <v>31</v>
      </c>
      <c r="F124" s="206" t="s">
        <v>429</v>
      </c>
      <c r="G124" s="204"/>
      <c r="H124" s="207">
        <v>8.1600000000000001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3" t="s">
        <v>148</v>
      </c>
      <c r="AU124" s="213" t="s">
        <v>75</v>
      </c>
      <c r="AV124" s="10" t="s">
        <v>84</v>
      </c>
      <c r="AW124" s="10" t="s">
        <v>37</v>
      </c>
      <c r="AX124" s="10" t="s">
        <v>82</v>
      </c>
      <c r="AY124" s="213" t="s">
        <v>142</v>
      </c>
    </row>
    <row r="125" s="2" customFormat="1" ht="24.15" customHeight="1">
      <c r="A125" s="36"/>
      <c r="B125" s="37"/>
      <c r="C125" s="183" t="s">
        <v>213</v>
      </c>
      <c r="D125" s="183" t="s">
        <v>136</v>
      </c>
      <c r="E125" s="184" t="s">
        <v>297</v>
      </c>
      <c r="F125" s="185" t="s">
        <v>298</v>
      </c>
      <c r="G125" s="186" t="s">
        <v>216</v>
      </c>
      <c r="H125" s="187">
        <v>204</v>
      </c>
      <c r="I125" s="188"/>
      <c r="J125" s="189">
        <f>ROUND(I125*H125,2)</f>
        <v>0</v>
      </c>
      <c r="K125" s="185" t="s">
        <v>140</v>
      </c>
      <c r="L125" s="42"/>
      <c r="M125" s="190" t="s">
        <v>31</v>
      </c>
      <c r="N125" s="191" t="s">
        <v>46</v>
      </c>
      <c r="O125" s="82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4" t="s">
        <v>141</v>
      </c>
      <c r="AT125" s="194" t="s">
        <v>136</v>
      </c>
      <c r="AU125" s="194" t="s">
        <v>75</v>
      </c>
      <c r="AY125" s="15" t="s">
        <v>142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5" t="s">
        <v>82</v>
      </c>
      <c r="BK125" s="195">
        <f>ROUND(I125*H125,2)</f>
        <v>0</v>
      </c>
      <c r="BL125" s="15" t="s">
        <v>141</v>
      </c>
      <c r="BM125" s="194" t="s">
        <v>430</v>
      </c>
    </row>
    <row r="126" s="2" customFormat="1">
      <c r="A126" s="36"/>
      <c r="B126" s="37"/>
      <c r="C126" s="38"/>
      <c r="D126" s="196" t="s">
        <v>144</v>
      </c>
      <c r="E126" s="38"/>
      <c r="F126" s="197" t="s">
        <v>300</v>
      </c>
      <c r="G126" s="38"/>
      <c r="H126" s="38"/>
      <c r="I126" s="198"/>
      <c r="J126" s="38"/>
      <c r="K126" s="38"/>
      <c r="L126" s="42"/>
      <c r="M126" s="199"/>
      <c r="N126" s="200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144</v>
      </c>
      <c r="AU126" s="15" t="s">
        <v>75</v>
      </c>
    </row>
    <row r="127" s="2" customFormat="1">
      <c r="A127" s="36"/>
      <c r="B127" s="37"/>
      <c r="C127" s="38"/>
      <c r="D127" s="201" t="s">
        <v>146</v>
      </c>
      <c r="E127" s="38"/>
      <c r="F127" s="202" t="s">
        <v>301</v>
      </c>
      <c r="G127" s="38"/>
      <c r="H127" s="38"/>
      <c r="I127" s="198"/>
      <c r="J127" s="38"/>
      <c r="K127" s="38"/>
      <c r="L127" s="42"/>
      <c r="M127" s="199"/>
      <c r="N127" s="200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146</v>
      </c>
      <c r="AU127" s="15" t="s">
        <v>75</v>
      </c>
    </row>
    <row r="128" s="10" customFormat="1">
      <c r="A128" s="10"/>
      <c r="B128" s="203"/>
      <c r="C128" s="204"/>
      <c r="D128" s="196" t="s">
        <v>148</v>
      </c>
      <c r="E128" s="205" t="s">
        <v>31</v>
      </c>
      <c r="F128" s="206" t="s">
        <v>421</v>
      </c>
      <c r="G128" s="204"/>
      <c r="H128" s="207">
        <v>204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3" t="s">
        <v>148</v>
      </c>
      <c r="AU128" s="213" t="s">
        <v>75</v>
      </c>
      <c r="AV128" s="10" t="s">
        <v>84</v>
      </c>
      <c r="AW128" s="10" t="s">
        <v>37</v>
      </c>
      <c r="AX128" s="10" t="s">
        <v>82</v>
      </c>
      <c r="AY128" s="213" t="s">
        <v>142</v>
      </c>
    </row>
    <row r="129" s="2" customFormat="1" ht="16.5" customHeight="1">
      <c r="A129" s="36"/>
      <c r="B129" s="37"/>
      <c r="C129" s="214" t="s">
        <v>221</v>
      </c>
      <c r="D129" s="214" t="s">
        <v>180</v>
      </c>
      <c r="E129" s="215" t="s">
        <v>307</v>
      </c>
      <c r="F129" s="216" t="s">
        <v>308</v>
      </c>
      <c r="G129" s="217" t="s">
        <v>216</v>
      </c>
      <c r="H129" s="218">
        <v>2</v>
      </c>
      <c r="I129" s="219"/>
      <c r="J129" s="220">
        <f>ROUND(I129*H129,2)</f>
        <v>0</v>
      </c>
      <c r="K129" s="216" t="s">
        <v>31</v>
      </c>
      <c r="L129" s="221"/>
      <c r="M129" s="222" t="s">
        <v>31</v>
      </c>
      <c r="N129" s="223" t="s">
        <v>46</v>
      </c>
      <c r="O129" s="82"/>
      <c r="P129" s="192">
        <f>O129*H129</f>
        <v>0</v>
      </c>
      <c r="Q129" s="192">
        <v>0.0015</v>
      </c>
      <c r="R129" s="192">
        <f>Q129*H129</f>
        <v>0.0030000000000000001</v>
      </c>
      <c r="S129" s="192">
        <v>0</v>
      </c>
      <c r="T129" s="193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4" t="s">
        <v>184</v>
      </c>
      <c r="AT129" s="194" t="s">
        <v>180</v>
      </c>
      <c r="AU129" s="194" t="s">
        <v>75</v>
      </c>
      <c r="AY129" s="15" t="s">
        <v>142</v>
      </c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5" t="s">
        <v>82</v>
      </c>
      <c r="BK129" s="195">
        <f>ROUND(I129*H129,2)</f>
        <v>0</v>
      </c>
      <c r="BL129" s="15" t="s">
        <v>141</v>
      </c>
      <c r="BM129" s="194" t="s">
        <v>431</v>
      </c>
    </row>
    <row r="130" s="2" customFormat="1">
      <c r="A130" s="36"/>
      <c r="B130" s="37"/>
      <c r="C130" s="38"/>
      <c r="D130" s="196" t="s">
        <v>144</v>
      </c>
      <c r="E130" s="38"/>
      <c r="F130" s="197" t="s">
        <v>308</v>
      </c>
      <c r="G130" s="38"/>
      <c r="H130" s="38"/>
      <c r="I130" s="198"/>
      <c r="J130" s="38"/>
      <c r="K130" s="38"/>
      <c r="L130" s="42"/>
      <c r="M130" s="199"/>
      <c r="N130" s="200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144</v>
      </c>
      <c r="AU130" s="15" t="s">
        <v>75</v>
      </c>
    </row>
    <row r="131" s="2" customFormat="1" ht="16.5" customHeight="1">
      <c r="A131" s="36"/>
      <c r="B131" s="37"/>
      <c r="C131" s="214" t="s">
        <v>228</v>
      </c>
      <c r="D131" s="214" t="s">
        <v>180</v>
      </c>
      <c r="E131" s="215" t="s">
        <v>315</v>
      </c>
      <c r="F131" s="216" t="s">
        <v>316</v>
      </c>
      <c r="G131" s="217" t="s">
        <v>216</v>
      </c>
      <c r="H131" s="218">
        <v>1</v>
      </c>
      <c r="I131" s="219"/>
      <c r="J131" s="220">
        <f>ROUND(I131*H131,2)</f>
        <v>0</v>
      </c>
      <c r="K131" s="216" t="s">
        <v>31</v>
      </c>
      <c r="L131" s="221"/>
      <c r="M131" s="222" t="s">
        <v>31</v>
      </c>
      <c r="N131" s="223" t="s">
        <v>46</v>
      </c>
      <c r="O131" s="82"/>
      <c r="P131" s="192">
        <f>O131*H131</f>
        <v>0</v>
      </c>
      <c r="Q131" s="192">
        <v>0.0011999999999999999</v>
      </c>
      <c r="R131" s="192">
        <f>Q131*H131</f>
        <v>0.0011999999999999999</v>
      </c>
      <c r="S131" s="192">
        <v>0</v>
      </c>
      <c r="T131" s="193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4" t="s">
        <v>184</v>
      </c>
      <c r="AT131" s="194" t="s">
        <v>180</v>
      </c>
      <c r="AU131" s="194" t="s">
        <v>75</v>
      </c>
      <c r="AY131" s="15" t="s">
        <v>142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5" t="s">
        <v>82</v>
      </c>
      <c r="BK131" s="195">
        <f>ROUND(I131*H131,2)</f>
        <v>0</v>
      </c>
      <c r="BL131" s="15" t="s">
        <v>141</v>
      </c>
      <c r="BM131" s="194" t="s">
        <v>432</v>
      </c>
    </row>
    <row r="132" s="2" customFormat="1">
      <c r="A132" s="36"/>
      <c r="B132" s="37"/>
      <c r="C132" s="38"/>
      <c r="D132" s="196" t="s">
        <v>144</v>
      </c>
      <c r="E132" s="38"/>
      <c r="F132" s="197" t="s">
        <v>316</v>
      </c>
      <c r="G132" s="38"/>
      <c r="H132" s="38"/>
      <c r="I132" s="198"/>
      <c r="J132" s="38"/>
      <c r="K132" s="38"/>
      <c r="L132" s="42"/>
      <c r="M132" s="199"/>
      <c r="N132" s="200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144</v>
      </c>
      <c r="AU132" s="15" t="s">
        <v>75</v>
      </c>
    </row>
    <row r="133" s="2" customFormat="1" ht="16.5" customHeight="1">
      <c r="A133" s="36"/>
      <c r="B133" s="37"/>
      <c r="C133" s="214" t="s">
        <v>8</v>
      </c>
      <c r="D133" s="214" t="s">
        <v>180</v>
      </c>
      <c r="E133" s="215" t="s">
        <v>319</v>
      </c>
      <c r="F133" s="216" t="s">
        <v>320</v>
      </c>
      <c r="G133" s="217" t="s">
        <v>216</v>
      </c>
      <c r="H133" s="218">
        <v>2</v>
      </c>
      <c r="I133" s="219"/>
      <c r="J133" s="220">
        <f>ROUND(I133*H133,2)</f>
        <v>0</v>
      </c>
      <c r="K133" s="216" t="s">
        <v>31</v>
      </c>
      <c r="L133" s="221"/>
      <c r="M133" s="222" t="s">
        <v>31</v>
      </c>
      <c r="N133" s="223" t="s">
        <v>46</v>
      </c>
      <c r="O133" s="82"/>
      <c r="P133" s="192">
        <f>O133*H133</f>
        <v>0</v>
      </c>
      <c r="Q133" s="192">
        <v>0.0011999999999999999</v>
      </c>
      <c r="R133" s="192">
        <f>Q133*H133</f>
        <v>0.0023999999999999998</v>
      </c>
      <c r="S133" s="192">
        <v>0</v>
      </c>
      <c r="T133" s="193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4" t="s">
        <v>184</v>
      </c>
      <c r="AT133" s="194" t="s">
        <v>180</v>
      </c>
      <c r="AU133" s="194" t="s">
        <v>75</v>
      </c>
      <c r="AY133" s="15" t="s">
        <v>142</v>
      </c>
      <c r="BE133" s="195">
        <f>IF(N133="základní",J133,0)</f>
        <v>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5" t="s">
        <v>82</v>
      </c>
      <c r="BK133" s="195">
        <f>ROUND(I133*H133,2)</f>
        <v>0</v>
      </c>
      <c r="BL133" s="15" t="s">
        <v>141</v>
      </c>
      <c r="BM133" s="194" t="s">
        <v>433</v>
      </c>
    </row>
    <row r="134" s="2" customFormat="1">
      <c r="A134" s="36"/>
      <c r="B134" s="37"/>
      <c r="C134" s="38"/>
      <c r="D134" s="196" t="s">
        <v>144</v>
      </c>
      <c r="E134" s="38"/>
      <c r="F134" s="197" t="s">
        <v>320</v>
      </c>
      <c r="G134" s="38"/>
      <c r="H134" s="38"/>
      <c r="I134" s="198"/>
      <c r="J134" s="38"/>
      <c r="K134" s="38"/>
      <c r="L134" s="42"/>
      <c r="M134" s="199"/>
      <c r="N134" s="200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144</v>
      </c>
      <c r="AU134" s="15" t="s">
        <v>75</v>
      </c>
    </row>
    <row r="135" s="2" customFormat="1" ht="24.15" customHeight="1">
      <c r="A135" s="36"/>
      <c r="B135" s="37"/>
      <c r="C135" s="214" t="s">
        <v>237</v>
      </c>
      <c r="D135" s="214" t="s">
        <v>180</v>
      </c>
      <c r="E135" s="215" t="s">
        <v>434</v>
      </c>
      <c r="F135" s="216" t="s">
        <v>435</v>
      </c>
      <c r="G135" s="217" t="s">
        <v>216</v>
      </c>
      <c r="H135" s="218">
        <v>2</v>
      </c>
      <c r="I135" s="219"/>
      <c r="J135" s="220">
        <f>ROUND(I135*H135,2)</f>
        <v>0</v>
      </c>
      <c r="K135" s="216" t="s">
        <v>31</v>
      </c>
      <c r="L135" s="221"/>
      <c r="M135" s="222" t="s">
        <v>31</v>
      </c>
      <c r="N135" s="223" t="s">
        <v>46</v>
      </c>
      <c r="O135" s="82"/>
      <c r="P135" s="192">
        <f>O135*H135</f>
        <v>0</v>
      </c>
      <c r="Q135" s="192">
        <v>0.0015</v>
      </c>
      <c r="R135" s="192">
        <f>Q135*H135</f>
        <v>0.0030000000000000001</v>
      </c>
      <c r="S135" s="192">
        <v>0</v>
      </c>
      <c r="T135" s="19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4" t="s">
        <v>184</v>
      </c>
      <c r="AT135" s="194" t="s">
        <v>180</v>
      </c>
      <c r="AU135" s="194" t="s">
        <v>75</v>
      </c>
      <c r="AY135" s="15" t="s">
        <v>142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5" t="s">
        <v>82</v>
      </c>
      <c r="BK135" s="195">
        <f>ROUND(I135*H135,2)</f>
        <v>0</v>
      </c>
      <c r="BL135" s="15" t="s">
        <v>141</v>
      </c>
      <c r="BM135" s="194" t="s">
        <v>436</v>
      </c>
    </row>
    <row r="136" s="2" customFormat="1">
      <c r="A136" s="36"/>
      <c r="B136" s="37"/>
      <c r="C136" s="38"/>
      <c r="D136" s="196" t="s">
        <v>144</v>
      </c>
      <c r="E136" s="38"/>
      <c r="F136" s="197" t="s">
        <v>435</v>
      </c>
      <c r="G136" s="38"/>
      <c r="H136" s="38"/>
      <c r="I136" s="198"/>
      <c r="J136" s="38"/>
      <c r="K136" s="38"/>
      <c r="L136" s="42"/>
      <c r="M136" s="199"/>
      <c r="N136" s="200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144</v>
      </c>
      <c r="AU136" s="15" t="s">
        <v>75</v>
      </c>
    </row>
    <row r="137" s="2" customFormat="1" ht="21.75" customHeight="1">
      <c r="A137" s="36"/>
      <c r="B137" s="37"/>
      <c r="C137" s="214" t="s">
        <v>241</v>
      </c>
      <c r="D137" s="214" t="s">
        <v>180</v>
      </c>
      <c r="E137" s="215" t="s">
        <v>437</v>
      </c>
      <c r="F137" s="216" t="s">
        <v>438</v>
      </c>
      <c r="G137" s="217" t="s">
        <v>216</v>
      </c>
      <c r="H137" s="218">
        <v>2</v>
      </c>
      <c r="I137" s="219"/>
      <c r="J137" s="220">
        <f>ROUND(I137*H137,2)</f>
        <v>0</v>
      </c>
      <c r="K137" s="216" t="s">
        <v>31</v>
      </c>
      <c r="L137" s="221"/>
      <c r="M137" s="222" t="s">
        <v>31</v>
      </c>
      <c r="N137" s="223" t="s">
        <v>46</v>
      </c>
      <c r="O137" s="82"/>
      <c r="P137" s="192">
        <f>O137*H137</f>
        <v>0</v>
      </c>
      <c r="Q137" s="192">
        <v>0.0015</v>
      </c>
      <c r="R137" s="192">
        <f>Q137*H137</f>
        <v>0.0030000000000000001</v>
      </c>
      <c r="S137" s="192">
        <v>0</v>
      </c>
      <c r="T137" s="19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4" t="s">
        <v>184</v>
      </c>
      <c r="AT137" s="194" t="s">
        <v>180</v>
      </c>
      <c r="AU137" s="194" t="s">
        <v>75</v>
      </c>
      <c r="AY137" s="15" t="s">
        <v>142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5" t="s">
        <v>82</v>
      </c>
      <c r="BK137" s="195">
        <f>ROUND(I137*H137,2)</f>
        <v>0</v>
      </c>
      <c r="BL137" s="15" t="s">
        <v>141</v>
      </c>
      <c r="BM137" s="194" t="s">
        <v>439</v>
      </c>
    </row>
    <row r="138" s="2" customFormat="1">
      <c r="A138" s="36"/>
      <c r="B138" s="37"/>
      <c r="C138" s="38"/>
      <c r="D138" s="196" t="s">
        <v>144</v>
      </c>
      <c r="E138" s="38"/>
      <c r="F138" s="197" t="s">
        <v>438</v>
      </c>
      <c r="G138" s="38"/>
      <c r="H138" s="38"/>
      <c r="I138" s="198"/>
      <c r="J138" s="38"/>
      <c r="K138" s="38"/>
      <c r="L138" s="42"/>
      <c r="M138" s="199"/>
      <c r="N138" s="200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144</v>
      </c>
      <c r="AU138" s="15" t="s">
        <v>75</v>
      </c>
    </row>
    <row r="139" s="2" customFormat="1" ht="16.5" customHeight="1">
      <c r="A139" s="36"/>
      <c r="B139" s="37"/>
      <c r="C139" s="214" t="s">
        <v>245</v>
      </c>
      <c r="D139" s="214" t="s">
        <v>180</v>
      </c>
      <c r="E139" s="215" t="s">
        <v>440</v>
      </c>
      <c r="F139" s="216" t="s">
        <v>441</v>
      </c>
      <c r="G139" s="217" t="s">
        <v>216</v>
      </c>
      <c r="H139" s="218">
        <v>3</v>
      </c>
      <c r="I139" s="219"/>
      <c r="J139" s="220">
        <f>ROUND(I139*H139,2)</f>
        <v>0</v>
      </c>
      <c r="K139" s="216" t="s">
        <v>31</v>
      </c>
      <c r="L139" s="221"/>
      <c r="M139" s="222" t="s">
        <v>31</v>
      </c>
      <c r="N139" s="223" t="s">
        <v>46</v>
      </c>
      <c r="O139" s="82"/>
      <c r="P139" s="192">
        <f>O139*H139</f>
        <v>0</v>
      </c>
      <c r="Q139" s="192">
        <v>0.0011999999999999999</v>
      </c>
      <c r="R139" s="192">
        <f>Q139*H139</f>
        <v>0.0035999999999999999</v>
      </c>
      <c r="S139" s="192">
        <v>0</v>
      </c>
      <c r="T139" s="193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4" t="s">
        <v>184</v>
      </c>
      <c r="AT139" s="194" t="s">
        <v>180</v>
      </c>
      <c r="AU139" s="194" t="s">
        <v>75</v>
      </c>
      <c r="AY139" s="15" t="s">
        <v>142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5" t="s">
        <v>82</v>
      </c>
      <c r="BK139" s="195">
        <f>ROUND(I139*H139,2)</f>
        <v>0</v>
      </c>
      <c r="BL139" s="15" t="s">
        <v>141</v>
      </c>
      <c r="BM139" s="194" t="s">
        <v>442</v>
      </c>
    </row>
    <row r="140" s="2" customFormat="1">
      <c r="A140" s="36"/>
      <c r="B140" s="37"/>
      <c r="C140" s="38"/>
      <c r="D140" s="196" t="s">
        <v>144</v>
      </c>
      <c r="E140" s="38"/>
      <c r="F140" s="197" t="s">
        <v>443</v>
      </c>
      <c r="G140" s="38"/>
      <c r="H140" s="38"/>
      <c r="I140" s="198"/>
      <c r="J140" s="38"/>
      <c r="K140" s="38"/>
      <c r="L140" s="42"/>
      <c r="M140" s="199"/>
      <c r="N140" s="200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144</v>
      </c>
      <c r="AU140" s="15" t="s">
        <v>75</v>
      </c>
    </row>
    <row r="141" s="2" customFormat="1" ht="21.75" customHeight="1">
      <c r="A141" s="36"/>
      <c r="B141" s="37"/>
      <c r="C141" s="214" t="s">
        <v>249</v>
      </c>
      <c r="D141" s="214" t="s">
        <v>180</v>
      </c>
      <c r="E141" s="215" t="s">
        <v>323</v>
      </c>
      <c r="F141" s="216" t="s">
        <v>324</v>
      </c>
      <c r="G141" s="217" t="s">
        <v>216</v>
      </c>
      <c r="H141" s="218">
        <v>8</v>
      </c>
      <c r="I141" s="219"/>
      <c r="J141" s="220">
        <f>ROUND(I141*H141,2)</f>
        <v>0</v>
      </c>
      <c r="K141" s="216" t="s">
        <v>31</v>
      </c>
      <c r="L141" s="221"/>
      <c r="M141" s="222" t="s">
        <v>31</v>
      </c>
      <c r="N141" s="223" t="s">
        <v>46</v>
      </c>
      <c r="O141" s="82"/>
      <c r="P141" s="192">
        <f>O141*H141</f>
        <v>0</v>
      </c>
      <c r="Q141" s="192">
        <v>0.0011999999999999999</v>
      </c>
      <c r="R141" s="192">
        <f>Q141*H141</f>
        <v>0.0095999999999999992</v>
      </c>
      <c r="S141" s="192">
        <v>0</v>
      </c>
      <c r="T141" s="19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4" t="s">
        <v>184</v>
      </c>
      <c r="AT141" s="194" t="s">
        <v>180</v>
      </c>
      <c r="AU141" s="194" t="s">
        <v>75</v>
      </c>
      <c r="AY141" s="15" t="s">
        <v>142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5" t="s">
        <v>82</v>
      </c>
      <c r="BK141" s="195">
        <f>ROUND(I141*H141,2)</f>
        <v>0</v>
      </c>
      <c r="BL141" s="15" t="s">
        <v>141</v>
      </c>
      <c r="BM141" s="194" t="s">
        <v>444</v>
      </c>
    </row>
    <row r="142" s="2" customFormat="1">
      <c r="A142" s="36"/>
      <c r="B142" s="37"/>
      <c r="C142" s="38"/>
      <c r="D142" s="196" t="s">
        <v>144</v>
      </c>
      <c r="E142" s="38"/>
      <c r="F142" s="197" t="s">
        <v>324</v>
      </c>
      <c r="G142" s="38"/>
      <c r="H142" s="38"/>
      <c r="I142" s="198"/>
      <c r="J142" s="38"/>
      <c r="K142" s="38"/>
      <c r="L142" s="42"/>
      <c r="M142" s="199"/>
      <c r="N142" s="200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144</v>
      </c>
      <c r="AU142" s="15" t="s">
        <v>75</v>
      </c>
    </row>
    <row r="143" s="2" customFormat="1" ht="21.75" customHeight="1">
      <c r="A143" s="36"/>
      <c r="B143" s="37"/>
      <c r="C143" s="214" t="s">
        <v>256</v>
      </c>
      <c r="D143" s="214" t="s">
        <v>180</v>
      </c>
      <c r="E143" s="215" t="s">
        <v>327</v>
      </c>
      <c r="F143" s="216" t="s">
        <v>328</v>
      </c>
      <c r="G143" s="217" t="s">
        <v>216</v>
      </c>
      <c r="H143" s="218">
        <v>56</v>
      </c>
      <c r="I143" s="219"/>
      <c r="J143" s="220">
        <f>ROUND(I143*H143,2)</f>
        <v>0</v>
      </c>
      <c r="K143" s="216" t="s">
        <v>31</v>
      </c>
      <c r="L143" s="221"/>
      <c r="M143" s="222" t="s">
        <v>31</v>
      </c>
      <c r="N143" s="223" t="s">
        <v>46</v>
      </c>
      <c r="O143" s="82"/>
      <c r="P143" s="192">
        <f>O143*H143</f>
        <v>0</v>
      </c>
      <c r="Q143" s="192">
        <v>0.0011999999999999999</v>
      </c>
      <c r="R143" s="192">
        <f>Q143*H143</f>
        <v>0.067199999999999996</v>
      </c>
      <c r="S143" s="192">
        <v>0</v>
      </c>
      <c r="T143" s="19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4" t="s">
        <v>184</v>
      </c>
      <c r="AT143" s="194" t="s">
        <v>180</v>
      </c>
      <c r="AU143" s="194" t="s">
        <v>75</v>
      </c>
      <c r="AY143" s="15" t="s">
        <v>142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5" t="s">
        <v>82</v>
      </c>
      <c r="BK143" s="195">
        <f>ROUND(I143*H143,2)</f>
        <v>0</v>
      </c>
      <c r="BL143" s="15" t="s">
        <v>141</v>
      </c>
      <c r="BM143" s="194" t="s">
        <v>445</v>
      </c>
    </row>
    <row r="144" s="2" customFormat="1">
      <c r="A144" s="36"/>
      <c r="B144" s="37"/>
      <c r="C144" s="38"/>
      <c r="D144" s="196" t="s">
        <v>144</v>
      </c>
      <c r="E144" s="38"/>
      <c r="F144" s="197" t="s">
        <v>328</v>
      </c>
      <c r="G144" s="38"/>
      <c r="H144" s="38"/>
      <c r="I144" s="198"/>
      <c r="J144" s="38"/>
      <c r="K144" s="38"/>
      <c r="L144" s="42"/>
      <c r="M144" s="199"/>
      <c r="N144" s="200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144</v>
      </c>
      <c r="AU144" s="15" t="s">
        <v>75</v>
      </c>
    </row>
    <row r="145" s="2" customFormat="1" ht="16.5" customHeight="1">
      <c r="A145" s="36"/>
      <c r="B145" s="37"/>
      <c r="C145" s="214" t="s">
        <v>7</v>
      </c>
      <c r="D145" s="214" t="s">
        <v>180</v>
      </c>
      <c r="E145" s="215" t="s">
        <v>446</v>
      </c>
      <c r="F145" s="216" t="s">
        <v>447</v>
      </c>
      <c r="G145" s="217" t="s">
        <v>216</v>
      </c>
      <c r="H145" s="218">
        <v>35</v>
      </c>
      <c r="I145" s="219"/>
      <c r="J145" s="220">
        <f>ROUND(I145*H145,2)</f>
        <v>0</v>
      </c>
      <c r="K145" s="216" t="s">
        <v>31</v>
      </c>
      <c r="L145" s="221"/>
      <c r="M145" s="222" t="s">
        <v>31</v>
      </c>
      <c r="N145" s="223" t="s">
        <v>46</v>
      </c>
      <c r="O145" s="82"/>
      <c r="P145" s="192">
        <f>O145*H145</f>
        <v>0</v>
      </c>
      <c r="Q145" s="192">
        <v>0.0011999999999999999</v>
      </c>
      <c r="R145" s="192">
        <f>Q145*H145</f>
        <v>0.041999999999999996</v>
      </c>
      <c r="S145" s="192">
        <v>0</v>
      </c>
      <c r="T145" s="19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4" t="s">
        <v>184</v>
      </c>
      <c r="AT145" s="194" t="s">
        <v>180</v>
      </c>
      <c r="AU145" s="194" t="s">
        <v>75</v>
      </c>
      <c r="AY145" s="15" t="s">
        <v>142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5" t="s">
        <v>82</v>
      </c>
      <c r="BK145" s="195">
        <f>ROUND(I145*H145,2)</f>
        <v>0</v>
      </c>
      <c r="BL145" s="15" t="s">
        <v>141</v>
      </c>
      <c r="BM145" s="194" t="s">
        <v>448</v>
      </c>
    </row>
    <row r="146" s="2" customFormat="1">
      <c r="A146" s="36"/>
      <c r="B146" s="37"/>
      <c r="C146" s="38"/>
      <c r="D146" s="196" t="s">
        <v>144</v>
      </c>
      <c r="E146" s="38"/>
      <c r="F146" s="197" t="s">
        <v>447</v>
      </c>
      <c r="G146" s="38"/>
      <c r="H146" s="38"/>
      <c r="I146" s="198"/>
      <c r="J146" s="38"/>
      <c r="K146" s="38"/>
      <c r="L146" s="42"/>
      <c r="M146" s="199"/>
      <c r="N146" s="200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144</v>
      </c>
      <c r="AU146" s="15" t="s">
        <v>75</v>
      </c>
    </row>
    <row r="147" s="2" customFormat="1" ht="16.5" customHeight="1">
      <c r="A147" s="36"/>
      <c r="B147" s="37"/>
      <c r="C147" s="214" t="s">
        <v>266</v>
      </c>
      <c r="D147" s="214" t="s">
        <v>180</v>
      </c>
      <c r="E147" s="215" t="s">
        <v>449</v>
      </c>
      <c r="F147" s="216" t="s">
        <v>450</v>
      </c>
      <c r="G147" s="217" t="s">
        <v>216</v>
      </c>
      <c r="H147" s="218">
        <v>15</v>
      </c>
      <c r="I147" s="219"/>
      <c r="J147" s="220">
        <f>ROUND(I147*H147,2)</f>
        <v>0</v>
      </c>
      <c r="K147" s="216" t="s">
        <v>31</v>
      </c>
      <c r="L147" s="221"/>
      <c r="M147" s="222" t="s">
        <v>31</v>
      </c>
      <c r="N147" s="223" t="s">
        <v>46</v>
      </c>
      <c r="O147" s="82"/>
      <c r="P147" s="192">
        <f>O147*H147</f>
        <v>0</v>
      </c>
      <c r="Q147" s="192">
        <v>0.0011999999999999999</v>
      </c>
      <c r="R147" s="192">
        <f>Q147*H147</f>
        <v>0.017999999999999999</v>
      </c>
      <c r="S147" s="192">
        <v>0</v>
      </c>
      <c r="T147" s="193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4" t="s">
        <v>184</v>
      </c>
      <c r="AT147" s="194" t="s">
        <v>180</v>
      </c>
      <c r="AU147" s="194" t="s">
        <v>75</v>
      </c>
      <c r="AY147" s="15" t="s">
        <v>142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5" t="s">
        <v>82</v>
      </c>
      <c r="BK147" s="195">
        <f>ROUND(I147*H147,2)</f>
        <v>0</v>
      </c>
      <c r="BL147" s="15" t="s">
        <v>141</v>
      </c>
      <c r="BM147" s="194" t="s">
        <v>451</v>
      </c>
    </row>
    <row r="148" s="2" customFormat="1">
      <c r="A148" s="36"/>
      <c r="B148" s="37"/>
      <c r="C148" s="38"/>
      <c r="D148" s="196" t="s">
        <v>144</v>
      </c>
      <c r="E148" s="38"/>
      <c r="F148" s="197" t="s">
        <v>450</v>
      </c>
      <c r="G148" s="38"/>
      <c r="H148" s="38"/>
      <c r="I148" s="198"/>
      <c r="J148" s="38"/>
      <c r="K148" s="38"/>
      <c r="L148" s="42"/>
      <c r="M148" s="199"/>
      <c r="N148" s="200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144</v>
      </c>
      <c r="AU148" s="15" t="s">
        <v>75</v>
      </c>
    </row>
    <row r="149" s="2" customFormat="1" ht="21.75" customHeight="1">
      <c r="A149" s="36"/>
      <c r="B149" s="37"/>
      <c r="C149" s="214" t="s">
        <v>273</v>
      </c>
      <c r="D149" s="214" t="s">
        <v>180</v>
      </c>
      <c r="E149" s="215" t="s">
        <v>452</v>
      </c>
      <c r="F149" s="216" t="s">
        <v>453</v>
      </c>
      <c r="G149" s="217" t="s">
        <v>216</v>
      </c>
      <c r="H149" s="218">
        <v>26</v>
      </c>
      <c r="I149" s="219"/>
      <c r="J149" s="220">
        <f>ROUND(I149*H149,2)</f>
        <v>0</v>
      </c>
      <c r="K149" s="216" t="s">
        <v>31</v>
      </c>
      <c r="L149" s="221"/>
      <c r="M149" s="222" t="s">
        <v>31</v>
      </c>
      <c r="N149" s="223" t="s">
        <v>46</v>
      </c>
      <c r="O149" s="82"/>
      <c r="P149" s="192">
        <f>O149*H149</f>
        <v>0</v>
      </c>
      <c r="Q149" s="192">
        <v>0.0011999999999999999</v>
      </c>
      <c r="R149" s="192">
        <f>Q149*H149</f>
        <v>0.031199999999999999</v>
      </c>
      <c r="S149" s="192">
        <v>0</v>
      </c>
      <c r="T149" s="193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4" t="s">
        <v>184</v>
      </c>
      <c r="AT149" s="194" t="s">
        <v>180</v>
      </c>
      <c r="AU149" s="194" t="s">
        <v>75</v>
      </c>
      <c r="AY149" s="15" t="s">
        <v>142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5" t="s">
        <v>82</v>
      </c>
      <c r="BK149" s="195">
        <f>ROUND(I149*H149,2)</f>
        <v>0</v>
      </c>
      <c r="BL149" s="15" t="s">
        <v>141</v>
      </c>
      <c r="BM149" s="194" t="s">
        <v>454</v>
      </c>
    </row>
    <row r="150" s="2" customFormat="1">
      <c r="A150" s="36"/>
      <c r="B150" s="37"/>
      <c r="C150" s="38"/>
      <c r="D150" s="196" t="s">
        <v>144</v>
      </c>
      <c r="E150" s="38"/>
      <c r="F150" s="197" t="s">
        <v>453</v>
      </c>
      <c r="G150" s="38"/>
      <c r="H150" s="38"/>
      <c r="I150" s="198"/>
      <c r="J150" s="38"/>
      <c r="K150" s="38"/>
      <c r="L150" s="42"/>
      <c r="M150" s="199"/>
      <c r="N150" s="200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144</v>
      </c>
      <c r="AU150" s="15" t="s">
        <v>75</v>
      </c>
    </row>
    <row r="151" s="2" customFormat="1" ht="16.5" customHeight="1">
      <c r="A151" s="36"/>
      <c r="B151" s="37"/>
      <c r="C151" s="214" t="s">
        <v>280</v>
      </c>
      <c r="D151" s="214" t="s">
        <v>180</v>
      </c>
      <c r="E151" s="215" t="s">
        <v>335</v>
      </c>
      <c r="F151" s="216" t="s">
        <v>336</v>
      </c>
      <c r="G151" s="217" t="s">
        <v>216</v>
      </c>
      <c r="H151" s="218">
        <v>34</v>
      </c>
      <c r="I151" s="219"/>
      <c r="J151" s="220">
        <f>ROUND(I151*H151,2)</f>
        <v>0</v>
      </c>
      <c r="K151" s="216" t="s">
        <v>31</v>
      </c>
      <c r="L151" s="221"/>
      <c r="M151" s="222" t="s">
        <v>31</v>
      </c>
      <c r="N151" s="223" t="s">
        <v>46</v>
      </c>
      <c r="O151" s="82"/>
      <c r="P151" s="192">
        <f>O151*H151</f>
        <v>0</v>
      </c>
      <c r="Q151" s="192">
        <v>0.0011999999999999999</v>
      </c>
      <c r="R151" s="192">
        <f>Q151*H151</f>
        <v>0.040799999999999996</v>
      </c>
      <c r="S151" s="192">
        <v>0</v>
      </c>
      <c r="T151" s="193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4" t="s">
        <v>184</v>
      </c>
      <c r="AT151" s="194" t="s">
        <v>180</v>
      </c>
      <c r="AU151" s="194" t="s">
        <v>75</v>
      </c>
      <c r="AY151" s="15" t="s">
        <v>142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5" t="s">
        <v>82</v>
      </c>
      <c r="BK151" s="195">
        <f>ROUND(I151*H151,2)</f>
        <v>0</v>
      </c>
      <c r="BL151" s="15" t="s">
        <v>141</v>
      </c>
      <c r="BM151" s="194" t="s">
        <v>455</v>
      </c>
    </row>
    <row r="152" s="2" customFormat="1">
      <c r="A152" s="36"/>
      <c r="B152" s="37"/>
      <c r="C152" s="38"/>
      <c r="D152" s="196" t="s">
        <v>144</v>
      </c>
      <c r="E152" s="38"/>
      <c r="F152" s="197" t="s">
        <v>336</v>
      </c>
      <c r="G152" s="38"/>
      <c r="H152" s="38"/>
      <c r="I152" s="198"/>
      <c r="J152" s="38"/>
      <c r="K152" s="38"/>
      <c r="L152" s="42"/>
      <c r="M152" s="199"/>
      <c r="N152" s="200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144</v>
      </c>
      <c r="AU152" s="15" t="s">
        <v>75</v>
      </c>
    </row>
    <row r="153" s="2" customFormat="1" ht="21.75" customHeight="1">
      <c r="A153" s="36"/>
      <c r="B153" s="37"/>
      <c r="C153" s="214" t="s">
        <v>286</v>
      </c>
      <c r="D153" s="214" t="s">
        <v>180</v>
      </c>
      <c r="E153" s="215" t="s">
        <v>339</v>
      </c>
      <c r="F153" s="216" t="s">
        <v>340</v>
      </c>
      <c r="G153" s="217" t="s">
        <v>216</v>
      </c>
      <c r="H153" s="218">
        <v>18</v>
      </c>
      <c r="I153" s="219"/>
      <c r="J153" s="220">
        <f>ROUND(I153*H153,2)</f>
        <v>0</v>
      </c>
      <c r="K153" s="216" t="s">
        <v>31</v>
      </c>
      <c r="L153" s="221"/>
      <c r="M153" s="222" t="s">
        <v>31</v>
      </c>
      <c r="N153" s="223" t="s">
        <v>46</v>
      </c>
      <c r="O153" s="82"/>
      <c r="P153" s="192">
        <f>O153*H153</f>
        <v>0</v>
      </c>
      <c r="Q153" s="192">
        <v>0.0011999999999999999</v>
      </c>
      <c r="R153" s="192">
        <f>Q153*H153</f>
        <v>0.021599999999999998</v>
      </c>
      <c r="S153" s="192">
        <v>0</v>
      </c>
      <c r="T153" s="19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4" t="s">
        <v>184</v>
      </c>
      <c r="AT153" s="194" t="s">
        <v>180</v>
      </c>
      <c r="AU153" s="194" t="s">
        <v>75</v>
      </c>
      <c r="AY153" s="15" t="s">
        <v>142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5" t="s">
        <v>82</v>
      </c>
      <c r="BK153" s="195">
        <f>ROUND(I153*H153,2)</f>
        <v>0</v>
      </c>
      <c r="BL153" s="15" t="s">
        <v>141</v>
      </c>
      <c r="BM153" s="194" t="s">
        <v>456</v>
      </c>
    </row>
    <row r="154" s="2" customFormat="1">
      <c r="A154" s="36"/>
      <c r="B154" s="37"/>
      <c r="C154" s="38"/>
      <c r="D154" s="196" t="s">
        <v>144</v>
      </c>
      <c r="E154" s="38"/>
      <c r="F154" s="197" t="s">
        <v>340</v>
      </c>
      <c r="G154" s="38"/>
      <c r="H154" s="38"/>
      <c r="I154" s="198"/>
      <c r="J154" s="38"/>
      <c r="K154" s="38"/>
      <c r="L154" s="42"/>
      <c r="M154" s="199"/>
      <c r="N154" s="200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144</v>
      </c>
      <c r="AU154" s="15" t="s">
        <v>75</v>
      </c>
    </row>
    <row r="155" s="2" customFormat="1" ht="33" customHeight="1">
      <c r="A155" s="36"/>
      <c r="B155" s="37"/>
      <c r="C155" s="183" t="s">
        <v>291</v>
      </c>
      <c r="D155" s="183" t="s">
        <v>136</v>
      </c>
      <c r="E155" s="184" t="s">
        <v>343</v>
      </c>
      <c r="F155" s="185" t="s">
        <v>344</v>
      </c>
      <c r="G155" s="186" t="s">
        <v>345</v>
      </c>
      <c r="H155" s="187">
        <v>1.9199999999999999</v>
      </c>
      <c r="I155" s="188"/>
      <c r="J155" s="189">
        <f>ROUND(I155*H155,2)</f>
        <v>0</v>
      </c>
      <c r="K155" s="185" t="s">
        <v>140</v>
      </c>
      <c r="L155" s="42"/>
      <c r="M155" s="190" t="s">
        <v>31</v>
      </c>
      <c r="N155" s="191" t="s">
        <v>46</v>
      </c>
      <c r="O155" s="82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4" t="s">
        <v>141</v>
      </c>
      <c r="AT155" s="194" t="s">
        <v>136</v>
      </c>
      <c r="AU155" s="194" t="s">
        <v>75</v>
      </c>
      <c r="AY155" s="15" t="s">
        <v>142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5" t="s">
        <v>82</v>
      </c>
      <c r="BK155" s="195">
        <f>ROUND(I155*H155,2)</f>
        <v>0</v>
      </c>
      <c r="BL155" s="15" t="s">
        <v>141</v>
      </c>
      <c r="BM155" s="194" t="s">
        <v>457</v>
      </c>
    </row>
    <row r="156" s="2" customFormat="1">
      <c r="A156" s="36"/>
      <c r="B156" s="37"/>
      <c r="C156" s="38"/>
      <c r="D156" s="196" t="s">
        <v>144</v>
      </c>
      <c r="E156" s="38"/>
      <c r="F156" s="197" t="s">
        <v>347</v>
      </c>
      <c r="G156" s="38"/>
      <c r="H156" s="38"/>
      <c r="I156" s="198"/>
      <c r="J156" s="38"/>
      <c r="K156" s="38"/>
      <c r="L156" s="42"/>
      <c r="M156" s="199"/>
      <c r="N156" s="200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144</v>
      </c>
      <c r="AU156" s="15" t="s">
        <v>75</v>
      </c>
    </row>
    <row r="157" s="2" customFormat="1">
      <c r="A157" s="36"/>
      <c r="B157" s="37"/>
      <c r="C157" s="38"/>
      <c r="D157" s="201" t="s">
        <v>146</v>
      </c>
      <c r="E157" s="38"/>
      <c r="F157" s="202" t="s">
        <v>348</v>
      </c>
      <c r="G157" s="38"/>
      <c r="H157" s="38"/>
      <c r="I157" s="198"/>
      <c r="J157" s="38"/>
      <c r="K157" s="38"/>
      <c r="L157" s="42"/>
      <c r="M157" s="199"/>
      <c r="N157" s="200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146</v>
      </c>
      <c r="AU157" s="15" t="s">
        <v>75</v>
      </c>
    </row>
    <row r="158" s="10" customFormat="1">
      <c r="A158" s="10"/>
      <c r="B158" s="203"/>
      <c r="C158" s="204"/>
      <c r="D158" s="196" t="s">
        <v>148</v>
      </c>
      <c r="E158" s="205" t="s">
        <v>31</v>
      </c>
      <c r="F158" s="206" t="s">
        <v>458</v>
      </c>
      <c r="G158" s="204"/>
      <c r="H158" s="207">
        <v>1.9199999999999999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13" t="s">
        <v>148</v>
      </c>
      <c r="AU158" s="213" t="s">
        <v>75</v>
      </c>
      <c r="AV158" s="10" t="s">
        <v>84</v>
      </c>
      <c r="AW158" s="10" t="s">
        <v>37</v>
      </c>
      <c r="AX158" s="10" t="s">
        <v>82</v>
      </c>
      <c r="AY158" s="213" t="s">
        <v>142</v>
      </c>
    </row>
    <row r="159" s="2" customFormat="1" ht="33" customHeight="1">
      <c r="A159" s="36"/>
      <c r="B159" s="37"/>
      <c r="C159" s="183" t="s">
        <v>296</v>
      </c>
      <c r="D159" s="183" t="s">
        <v>136</v>
      </c>
      <c r="E159" s="184" t="s">
        <v>351</v>
      </c>
      <c r="F159" s="185" t="s">
        <v>352</v>
      </c>
      <c r="G159" s="186" t="s">
        <v>345</v>
      </c>
      <c r="H159" s="187">
        <v>0.12</v>
      </c>
      <c r="I159" s="188"/>
      <c r="J159" s="189">
        <f>ROUND(I159*H159,2)</f>
        <v>0</v>
      </c>
      <c r="K159" s="185" t="s">
        <v>140</v>
      </c>
      <c r="L159" s="42"/>
      <c r="M159" s="190" t="s">
        <v>31</v>
      </c>
      <c r="N159" s="191" t="s">
        <v>46</v>
      </c>
      <c r="O159" s="82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4" t="s">
        <v>141</v>
      </c>
      <c r="AT159" s="194" t="s">
        <v>136</v>
      </c>
      <c r="AU159" s="194" t="s">
        <v>75</v>
      </c>
      <c r="AY159" s="15" t="s">
        <v>142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5" t="s">
        <v>82</v>
      </c>
      <c r="BK159" s="195">
        <f>ROUND(I159*H159,2)</f>
        <v>0</v>
      </c>
      <c r="BL159" s="15" t="s">
        <v>141</v>
      </c>
      <c r="BM159" s="194" t="s">
        <v>459</v>
      </c>
    </row>
    <row r="160" s="2" customFormat="1">
      <c r="A160" s="36"/>
      <c r="B160" s="37"/>
      <c r="C160" s="38"/>
      <c r="D160" s="196" t="s">
        <v>144</v>
      </c>
      <c r="E160" s="38"/>
      <c r="F160" s="197" t="s">
        <v>354</v>
      </c>
      <c r="G160" s="38"/>
      <c r="H160" s="38"/>
      <c r="I160" s="198"/>
      <c r="J160" s="38"/>
      <c r="K160" s="38"/>
      <c r="L160" s="42"/>
      <c r="M160" s="199"/>
      <c r="N160" s="200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144</v>
      </c>
      <c r="AU160" s="15" t="s">
        <v>75</v>
      </c>
    </row>
    <row r="161" s="2" customFormat="1">
      <c r="A161" s="36"/>
      <c r="B161" s="37"/>
      <c r="C161" s="38"/>
      <c r="D161" s="201" t="s">
        <v>146</v>
      </c>
      <c r="E161" s="38"/>
      <c r="F161" s="202" t="s">
        <v>355</v>
      </c>
      <c r="G161" s="38"/>
      <c r="H161" s="38"/>
      <c r="I161" s="198"/>
      <c r="J161" s="38"/>
      <c r="K161" s="38"/>
      <c r="L161" s="42"/>
      <c r="M161" s="199"/>
      <c r="N161" s="200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146</v>
      </c>
      <c r="AU161" s="15" t="s">
        <v>75</v>
      </c>
    </row>
    <row r="162" s="10" customFormat="1">
      <c r="A162" s="10"/>
      <c r="B162" s="203"/>
      <c r="C162" s="204"/>
      <c r="D162" s="196" t="s">
        <v>148</v>
      </c>
      <c r="E162" s="205" t="s">
        <v>31</v>
      </c>
      <c r="F162" s="206" t="s">
        <v>460</v>
      </c>
      <c r="G162" s="204"/>
      <c r="H162" s="207">
        <v>0.12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3" t="s">
        <v>148</v>
      </c>
      <c r="AU162" s="213" t="s">
        <v>75</v>
      </c>
      <c r="AV162" s="10" t="s">
        <v>84</v>
      </c>
      <c r="AW162" s="10" t="s">
        <v>37</v>
      </c>
      <c r="AX162" s="10" t="s">
        <v>82</v>
      </c>
      <c r="AY162" s="213" t="s">
        <v>142</v>
      </c>
    </row>
    <row r="163" s="2" customFormat="1" ht="24.15" customHeight="1">
      <c r="A163" s="36"/>
      <c r="B163" s="37"/>
      <c r="C163" s="183" t="s">
        <v>302</v>
      </c>
      <c r="D163" s="183" t="s">
        <v>136</v>
      </c>
      <c r="E163" s="184" t="s">
        <v>358</v>
      </c>
      <c r="F163" s="185" t="s">
        <v>359</v>
      </c>
      <c r="G163" s="186" t="s">
        <v>152</v>
      </c>
      <c r="H163" s="187">
        <v>200</v>
      </c>
      <c r="I163" s="188"/>
      <c r="J163" s="189">
        <f>ROUND(I163*H163,2)</f>
        <v>0</v>
      </c>
      <c r="K163" s="185" t="s">
        <v>140</v>
      </c>
      <c r="L163" s="42"/>
      <c r="M163" s="190" t="s">
        <v>31</v>
      </c>
      <c r="N163" s="191" t="s">
        <v>46</v>
      </c>
      <c r="O163" s="82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4" t="s">
        <v>141</v>
      </c>
      <c r="AT163" s="194" t="s">
        <v>136</v>
      </c>
      <c r="AU163" s="194" t="s">
        <v>75</v>
      </c>
      <c r="AY163" s="15" t="s">
        <v>142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5" t="s">
        <v>82</v>
      </c>
      <c r="BK163" s="195">
        <f>ROUND(I163*H163,2)</f>
        <v>0</v>
      </c>
      <c r="BL163" s="15" t="s">
        <v>141</v>
      </c>
      <c r="BM163" s="194" t="s">
        <v>461</v>
      </c>
    </row>
    <row r="164" s="2" customFormat="1">
      <c r="A164" s="36"/>
      <c r="B164" s="37"/>
      <c r="C164" s="38"/>
      <c r="D164" s="196" t="s">
        <v>144</v>
      </c>
      <c r="E164" s="38"/>
      <c r="F164" s="197" t="s">
        <v>361</v>
      </c>
      <c r="G164" s="38"/>
      <c r="H164" s="38"/>
      <c r="I164" s="198"/>
      <c r="J164" s="38"/>
      <c r="K164" s="38"/>
      <c r="L164" s="42"/>
      <c r="M164" s="199"/>
      <c r="N164" s="200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144</v>
      </c>
      <c r="AU164" s="15" t="s">
        <v>75</v>
      </c>
    </row>
    <row r="165" s="2" customFormat="1">
      <c r="A165" s="36"/>
      <c r="B165" s="37"/>
      <c r="C165" s="38"/>
      <c r="D165" s="201" t="s">
        <v>146</v>
      </c>
      <c r="E165" s="38"/>
      <c r="F165" s="202" t="s">
        <v>362</v>
      </c>
      <c r="G165" s="38"/>
      <c r="H165" s="38"/>
      <c r="I165" s="198"/>
      <c r="J165" s="38"/>
      <c r="K165" s="38"/>
      <c r="L165" s="42"/>
      <c r="M165" s="199"/>
      <c r="N165" s="200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146</v>
      </c>
      <c r="AU165" s="15" t="s">
        <v>75</v>
      </c>
    </row>
    <row r="166" s="10" customFormat="1">
      <c r="A166" s="10"/>
      <c r="B166" s="203"/>
      <c r="C166" s="204"/>
      <c r="D166" s="196" t="s">
        <v>148</v>
      </c>
      <c r="E166" s="205" t="s">
        <v>31</v>
      </c>
      <c r="F166" s="206" t="s">
        <v>462</v>
      </c>
      <c r="G166" s="204"/>
      <c r="H166" s="207">
        <v>200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3" t="s">
        <v>148</v>
      </c>
      <c r="AU166" s="213" t="s">
        <v>75</v>
      </c>
      <c r="AV166" s="10" t="s">
        <v>84</v>
      </c>
      <c r="AW166" s="10" t="s">
        <v>37</v>
      </c>
      <c r="AX166" s="10" t="s">
        <v>82</v>
      </c>
      <c r="AY166" s="213" t="s">
        <v>142</v>
      </c>
    </row>
    <row r="167" s="2" customFormat="1" ht="16.5" customHeight="1">
      <c r="A167" s="36"/>
      <c r="B167" s="37"/>
      <c r="C167" s="214" t="s">
        <v>306</v>
      </c>
      <c r="D167" s="214" t="s">
        <v>180</v>
      </c>
      <c r="E167" s="215" t="s">
        <v>365</v>
      </c>
      <c r="F167" s="216" t="s">
        <v>366</v>
      </c>
      <c r="G167" s="217" t="s">
        <v>367</v>
      </c>
      <c r="H167" s="218">
        <v>20</v>
      </c>
      <c r="I167" s="219"/>
      <c r="J167" s="220">
        <f>ROUND(I167*H167,2)</f>
        <v>0</v>
      </c>
      <c r="K167" s="216" t="s">
        <v>31</v>
      </c>
      <c r="L167" s="221"/>
      <c r="M167" s="222" t="s">
        <v>31</v>
      </c>
      <c r="N167" s="223" t="s">
        <v>46</v>
      </c>
      <c r="O167" s="82"/>
      <c r="P167" s="192">
        <f>O167*H167</f>
        <v>0</v>
      </c>
      <c r="Q167" s="192">
        <v>0.20000000000000001</v>
      </c>
      <c r="R167" s="192">
        <f>Q167*H167</f>
        <v>4</v>
      </c>
      <c r="S167" s="192">
        <v>0</v>
      </c>
      <c r="T167" s="193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4" t="s">
        <v>184</v>
      </c>
      <c r="AT167" s="194" t="s">
        <v>180</v>
      </c>
      <c r="AU167" s="194" t="s">
        <v>75</v>
      </c>
      <c r="AY167" s="15" t="s">
        <v>142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5" t="s">
        <v>82</v>
      </c>
      <c r="BK167" s="195">
        <f>ROUND(I167*H167,2)</f>
        <v>0</v>
      </c>
      <c r="BL167" s="15" t="s">
        <v>141</v>
      </c>
      <c r="BM167" s="194" t="s">
        <v>463</v>
      </c>
    </row>
    <row r="168" s="2" customFormat="1">
      <c r="A168" s="36"/>
      <c r="B168" s="37"/>
      <c r="C168" s="38"/>
      <c r="D168" s="196" t="s">
        <v>144</v>
      </c>
      <c r="E168" s="38"/>
      <c r="F168" s="197" t="s">
        <v>369</v>
      </c>
      <c r="G168" s="38"/>
      <c r="H168" s="38"/>
      <c r="I168" s="198"/>
      <c r="J168" s="38"/>
      <c r="K168" s="38"/>
      <c r="L168" s="42"/>
      <c r="M168" s="199"/>
      <c r="N168" s="200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144</v>
      </c>
      <c r="AU168" s="15" t="s">
        <v>75</v>
      </c>
    </row>
    <row r="169" s="10" customFormat="1">
      <c r="A169" s="10"/>
      <c r="B169" s="203"/>
      <c r="C169" s="204"/>
      <c r="D169" s="196" t="s">
        <v>148</v>
      </c>
      <c r="E169" s="205" t="s">
        <v>31</v>
      </c>
      <c r="F169" s="206" t="s">
        <v>464</v>
      </c>
      <c r="G169" s="204"/>
      <c r="H169" s="207">
        <v>20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3" t="s">
        <v>148</v>
      </c>
      <c r="AU169" s="213" t="s">
        <v>75</v>
      </c>
      <c r="AV169" s="10" t="s">
        <v>84</v>
      </c>
      <c r="AW169" s="10" t="s">
        <v>37</v>
      </c>
      <c r="AX169" s="10" t="s">
        <v>82</v>
      </c>
      <c r="AY169" s="213" t="s">
        <v>142</v>
      </c>
    </row>
    <row r="170" s="2" customFormat="1" ht="16.5" customHeight="1">
      <c r="A170" s="36"/>
      <c r="B170" s="37"/>
      <c r="C170" s="183" t="s">
        <v>310</v>
      </c>
      <c r="D170" s="183" t="s">
        <v>136</v>
      </c>
      <c r="E170" s="184" t="s">
        <v>372</v>
      </c>
      <c r="F170" s="185" t="s">
        <v>373</v>
      </c>
      <c r="G170" s="186" t="s">
        <v>367</v>
      </c>
      <c r="H170" s="187">
        <v>2.04</v>
      </c>
      <c r="I170" s="188"/>
      <c r="J170" s="189">
        <f>ROUND(I170*H170,2)</f>
        <v>0</v>
      </c>
      <c r="K170" s="185" t="s">
        <v>140</v>
      </c>
      <c r="L170" s="42"/>
      <c r="M170" s="190" t="s">
        <v>31</v>
      </c>
      <c r="N170" s="191" t="s">
        <v>46</v>
      </c>
      <c r="O170" s="82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4" t="s">
        <v>141</v>
      </c>
      <c r="AT170" s="194" t="s">
        <v>136</v>
      </c>
      <c r="AU170" s="194" t="s">
        <v>75</v>
      </c>
      <c r="AY170" s="15" t="s">
        <v>142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5" t="s">
        <v>82</v>
      </c>
      <c r="BK170" s="195">
        <f>ROUND(I170*H170,2)</f>
        <v>0</v>
      </c>
      <c r="BL170" s="15" t="s">
        <v>141</v>
      </c>
      <c r="BM170" s="194" t="s">
        <v>465</v>
      </c>
    </row>
    <row r="171" s="2" customFormat="1">
      <c r="A171" s="36"/>
      <c r="B171" s="37"/>
      <c r="C171" s="38"/>
      <c r="D171" s="196" t="s">
        <v>144</v>
      </c>
      <c r="E171" s="38"/>
      <c r="F171" s="197" t="s">
        <v>375</v>
      </c>
      <c r="G171" s="38"/>
      <c r="H171" s="38"/>
      <c r="I171" s="198"/>
      <c r="J171" s="38"/>
      <c r="K171" s="38"/>
      <c r="L171" s="42"/>
      <c r="M171" s="199"/>
      <c r="N171" s="200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144</v>
      </c>
      <c r="AU171" s="15" t="s">
        <v>75</v>
      </c>
    </row>
    <row r="172" s="2" customFormat="1">
      <c r="A172" s="36"/>
      <c r="B172" s="37"/>
      <c r="C172" s="38"/>
      <c r="D172" s="201" t="s">
        <v>146</v>
      </c>
      <c r="E172" s="38"/>
      <c r="F172" s="202" t="s">
        <v>376</v>
      </c>
      <c r="G172" s="38"/>
      <c r="H172" s="38"/>
      <c r="I172" s="198"/>
      <c r="J172" s="38"/>
      <c r="K172" s="38"/>
      <c r="L172" s="42"/>
      <c r="M172" s="199"/>
      <c r="N172" s="200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146</v>
      </c>
      <c r="AU172" s="15" t="s">
        <v>75</v>
      </c>
    </row>
    <row r="173" s="10" customFormat="1">
      <c r="A173" s="10"/>
      <c r="B173" s="203"/>
      <c r="C173" s="204"/>
      <c r="D173" s="196" t="s">
        <v>148</v>
      </c>
      <c r="E173" s="205" t="s">
        <v>31</v>
      </c>
      <c r="F173" s="206" t="s">
        <v>466</v>
      </c>
      <c r="G173" s="204"/>
      <c r="H173" s="207">
        <v>2.04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13" t="s">
        <v>148</v>
      </c>
      <c r="AU173" s="213" t="s">
        <v>75</v>
      </c>
      <c r="AV173" s="10" t="s">
        <v>84</v>
      </c>
      <c r="AW173" s="10" t="s">
        <v>37</v>
      </c>
      <c r="AX173" s="10" t="s">
        <v>82</v>
      </c>
      <c r="AY173" s="213" t="s">
        <v>142</v>
      </c>
    </row>
    <row r="174" s="2" customFormat="1" ht="21.75" customHeight="1">
      <c r="A174" s="36"/>
      <c r="B174" s="37"/>
      <c r="C174" s="183" t="s">
        <v>314</v>
      </c>
      <c r="D174" s="183" t="s">
        <v>136</v>
      </c>
      <c r="E174" s="184" t="s">
        <v>379</v>
      </c>
      <c r="F174" s="185" t="s">
        <v>380</v>
      </c>
      <c r="G174" s="186" t="s">
        <v>367</v>
      </c>
      <c r="H174" s="187">
        <v>2.04</v>
      </c>
      <c r="I174" s="188"/>
      <c r="J174" s="189">
        <f>ROUND(I174*H174,2)</f>
        <v>0</v>
      </c>
      <c r="K174" s="185" t="s">
        <v>140</v>
      </c>
      <c r="L174" s="42"/>
      <c r="M174" s="190" t="s">
        <v>31</v>
      </c>
      <c r="N174" s="191" t="s">
        <v>46</v>
      </c>
      <c r="O174" s="82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4" t="s">
        <v>141</v>
      </c>
      <c r="AT174" s="194" t="s">
        <v>136</v>
      </c>
      <c r="AU174" s="194" t="s">
        <v>75</v>
      </c>
      <c r="AY174" s="15" t="s">
        <v>142</v>
      </c>
      <c r="BE174" s="195">
        <f>IF(N174="základní",J174,0)</f>
        <v>0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5" t="s">
        <v>82</v>
      </c>
      <c r="BK174" s="195">
        <f>ROUND(I174*H174,2)</f>
        <v>0</v>
      </c>
      <c r="BL174" s="15" t="s">
        <v>141</v>
      </c>
      <c r="BM174" s="194" t="s">
        <v>467</v>
      </c>
    </row>
    <row r="175" s="2" customFormat="1">
      <c r="A175" s="36"/>
      <c r="B175" s="37"/>
      <c r="C175" s="38"/>
      <c r="D175" s="196" t="s">
        <v>144</v>
      </c>
      <c r="E175" s="38"/>
      <c r="F175" s="197" t="s">
        <v>382</v>
      </c>
      <c r="G175" s="38"/>
      <c r="H175" s="38"/>
      <c r="I175" s="198"/>
      <c r="J175" s="38"/>
      <c r="K175" s="38"/>
      <c r="L175" s="42"/>
      <c r="M175" s="199"/>
      <c r="N175" s="200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144</v>
      </c>
      <c r="AU175" s="15" t="s">
        <v>75</v>
      </c>
    </row>
    <row r="176" s="2" customFormat="1">
      <c r="A176" s="36"/>
      <c r="B176" s="37"/>
      <c r="C176" s="38"/>
      <c r="D176" s="201" t="s">
        <v>146</v>
      </c>
      <c r="E176" s="38"/>
      <c r="F176" s="202" t="s">
        <v>383</v>
      </c>
      <c r="G176" s="38"/>
      <c r="H176" s="38"/>
      <c r="I176" s="198"/>
      <c r="J176" s="38"/>
      <c r="K176" s="38"/>
      <c r="L176" s="42"/>
      <c r="M176" s="199"/>
      <c r="N176" s="200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146</v>
      </c>
      <c r="AU176" s="15" t="s">
        <v>75</v>
      </c>
    </row>
    <row r="177" s="2" customFormat="1" ht="24.15" customHeight="1">
      <c r="A177" s="36"/>
      <c r="B177" s="37"/>
      <c r="C177" s="183" t="s">
        <v>318</v>
      </c>
      <c r="D177" s="183" t="s">
        <v>136</v>
      </c>
      <c r="E177" s="184" t="s">
        <v>385</v>
      </c>
      <c r="F177" s="185" t="s">
        <v>386</v>
      </c>
      <c r="G177" s="186" t="s">
        <v>367</v>
      </c>
      <c r="H177" s="187">
        <v>4.0800000000000001</v>
      </c>
      <c r="I177" s="188"/>
      <c r="J177" s="189">
        <f>ROUND(I177*H177,2)</f>
        <v>0</v>
      </c>
      <c r="K177" s="185" t="s">
        <v>140</v>
      </c>
      <c r="L177" s="42"/>
      <c r="M177" s="190" t="s">
        <v>31</v>
      </c>
      <c r="N177" s="191" t="s">
        <v>46</v>
      </c>
      <c r="O177" s="82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4" t="s">
        <v>141</v>
      </c>
      <c r="AT177" s="194" t="s">
        <v>136</v>
      </c>
      <c r="AU177" s="194" t="s">
        <v>75</v>
      </c>
      <c r="AY177" s="15" t="s">
        <v>142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5" t="s">
        <v>82</v>
      </c>
      <c r="BK177" s="195">
        <f>ROUND(I177*H177,2)</f>
        <v>0</v>
      </c>
      <c r="BL177" s="15" t="s">
        <v>141</v>
      </c>
      <c r="BM177" s="194" t="s">
        <v>468</v>
      </c>
    </row>
    <row r="178" s="2" customFormat="1">
      <c r="A178" s="36"/>
      <c r="B178" s="37"/>
      <c r="C178" s="38"/>
      <c r="D178" s="196" t="s">
        <v>144</v>
      </c>
      <c r="E178" s="38"/>
      <c r="F178" s="197" t="s">
        <v>388</v>
      </c>
      <c r="G178" s="38"/>
      <c r="H178" s="38"/>
      <c r="I178" s="198"/>
      <c r="J178" s="38"/>
      <c r="K178" s="38"/>
      <c r="L178" s="42"/>
      <c r="M178" s="199"/>
      <c r="N178" s="200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144</v>
      </c>
      <c r="AU178" s="15" t="s">
        <v>75</v>
      </c>
    </row>
    <row r="179" s="2" customFormat="1">
      <c r="A179" s="36"/>
      <c r="B179" s="37"/>
      <c r="C179" s="38"/>
      <c r="D179" s="201" t="s">
        <v>146</v>
      </c>
      <c r="E179" s="38"/>
      <c r="F179" s="202" t="s">
        <v>389</v>
      </c>
      <c r="G179" s="38"/>
      <c r="H179" s="38"/>
      <c r="I179" s="198"/>
      <c r="J179" s="38"/>
      <c r="K179" s="38"/>
      <c r="L179" s="42"/>
      <c r="M179" s="199"/>
      <c r="N179" s="200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146</v>
      </c>
      <c r="AU179" s="15" t="s">
        <v>75</v>
      </c>
    </row>
    <row r="180" s="10" customFormat="1">
      <c r="A180" s="10"/>
      <c r="B180" s="203"/>
      <c r="C180" s="204"/>
      <c r="D180" s="196" t="s">
        <v>148</v>
      </c>
      <c r="E180" s="205" t="s">
        <v>31</v>
      </c>
      <c r="F180" s="206" t="s">
        <v>469</v>
      </c>
      <c r="G180" s="204"/>
      <c r="H180" s="207">
        <v>4.0800000000000001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13" t="s">
        <v>148</v>
      </c>
      <c r="AU180" s="213" t="s">
        <v>75</v>
      </c>
      <c r="AV180" s="10" t="s">
        <v>84</v>
      </c>
      <c r="AW180" s="10" t="s">
        <v>37</v>
      </c>
      <c r="AX180" s="10" t="s">
        <v>82</v>
      </c>
      <c r="AY180" s="213" t="s">
        <v>142</v>
      </c>
    </row>
    <row r="181" s="2" customFormat="1" ht="24.15" customHeight="1">
      <c r="A181" s="36"/>
      <c r="B181" s="37"/>
      <c r="C181" s="183" t="s">
        <v>322</v>
      </c>
      <c r="D181" s="183" t="s">
        <v>136</v>
      </c>
      <c r="E181" s="184" t="s">
        <v>392</v>
      </c>
      <c r="F181" s="185" t="s">
        <v>393</v>
      </c>
      <c r="G181" s="186" t="s">
        <v>197</v>
      </c>
      <c r="H181" s="187">
        <v>4.2809999999999997</v>
      </c>
      <c r="I181" s="188"/>
      <c r="J181" s="189">
        <f>ROUND(I181*H181,2)</f>
        <v>0</v>
      </c>
      <c r="K181" s="185" t="s">
        <v>140</v>
      </c>
      <c r="L181" s="42"/>
      <c r="M181" s="190" t="s">
        <v>31</v>
      </c>
      <c r="N181" s="191" t="s">
        <v>46</v>
      </c>
      <c r="O181" s="82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4" t="s">
        <v>141</v>
      </c>
      <c r="AT181" s="194" t="s">
        <v>136</v>
      </c>
      <c r="AU181" s="194" t="s">
        <v>75</v>
      </c>
      <c r="AY181" s="15" t="s">
        <v>142</v>
      </c>
      <c r="BE181" s="195">
        <f>IF(N181="základní",J181,0)</f>
        <v>0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5" t="s">
        <v>82</v>
      </c>
      <c r="BK181" s="195">
        <f>ROUND(I181*H181,2)</f>
        <v>0</v>
      </c>
      <c r="BL181" s="15" t="s">
        <v>141</v>
      </c>
      <c r="BM181" s="194" t="s">
        <v>470</v>
      </c>
    </row>
    <row r="182" s="2" customFormat="1">
      <c r="A182" s="36"/>
      <c r="B182" s="37"/>
      <c r="C182" s="38"/>
      <c r="D182" s="196" t="s">
        <v>144</v>
      </c>
      <c r="E182" s="38"/>
      <c r="F182" s="197" t="s">
        <v>395</v>
      </c>
      <c r="G182" s="38"/>
      <c r="H182" s="38"/>
      <c r="I182" s="198"/>
      <c r="J182" s="38"/>
      <c r="K182" s="38"/>
      <c r="L182" s="42"/>
      <c r="M182" s="199"/>
      <c r="N182" s="200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144</v>
      </c>
      <c r="AU182" s="15" t="s">
        <v>75</v>
      </c>
    </row>
    <row r="183" s="2" customFormat="1">
      <c r="A183" s="36"/>
      <c r="B183" s="37"/>
      <c r="C183" s="38"/>
      <c r="D183" s="201" t="s">
        <v>146</v>
      </c>
      <c r="E183" s="38"/>
      <c r="F183" s="202" t="s">
        <v>396</v>
      </c>
      <c r="G183" s="38"/>
      <c r="H183" s="38"/>
      <c r="I183" s="198"/>
      <c r="J183" s="38"/>
      <c r="K183" s="38"/>
      <c r="L183" s="42"/>
      <c r="M183" s="235"/>
      <c r="N183" s="236"/>
      <c r="O183" s="237"/>
      <c r="P183" s="237"/>
      <c r="Q183" s="237"/>
      <c r="R183" s="237"/>
      <c r="S183" s="237"/>
      <c r="T183" s="238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146</v>
      </c>
      <c r="AU183" s="15" t="s">
        <v>75</v>
      </c>
    </row>
    <row r="184" s="2" customFormat="1" ht="6.96" customHeight="1">
      <c r="A184" s="36"/>
      <c r="B184" s="57"/>
      <c r="C184" s="58"/>
      <c r="D184" s="58"/>
      <c r="E184" s="58"/>
      <c r="F184" s="58"/>
      <c r="G184" s="58"/>
      <c r="H184" s="58"/>
      <c r="I184" s="58"/>
      <c r="J184" s="58"/>
      <c r="K184" s="58"/>
      <c r="L184" s="42"/>
      <c r="M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</row>
  </sheetData>
  <sheetProtection sheet="1" autoFilter="0" formatColumns="0" formatRows="0" objects="1" scenarios="1" spinCount="100000" saltValue="vcM6q2O3udFMNkl0gP+RsSW16Zx0uBZLSehaGy6DfhAx6hOfKZTSlAGaTZVZFcENzhUTuaWD/dONrF0s/a67Ag==" hashValue="fVfYCkZGBEhLWejW8LF8owqkq2/rSnPn7H7JEgQOBVJrxYuSyERhuTDy56DGP+CTRkrri9pRM4ufMPRxYziHVg==" algorithmName="SHA-512" password="CC35"/>
  <autoFilter ref="C84:K18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2/111103202"/>
    <hyperlink ref="F92" r:id="rId2" display="https://podminky.urs.cz/item/CS_URS_2022_02/183403112"/>
    <hyperlink ref="F95" r:id="rId3" display="https://podminky.urs.cz/item/CS_URS_2022_02/183403113"/>
    <hyperlink ref="F99" r:id="rId4" display="https://podminky.urs.cz/item/CS_URS_2022_02/183403153"/>
    <hyperlink ref="F103" r:id="rId5" display="https://podminky.urs.cz/item/CS_URS_2022_02/185802113"/>
    <hyperlink ref="F110" r:id="rId6" display="https://podminky.urs.cz/item/CS_URS_2022_02/183101113"/>
    <hyperlink ref="F120" r:id="rId7" display="https://podminky.urs.cz/item/CS_URS_2022_02/185802114"/>
    <hyperlink ref="F127" r:id="rId8" display="https://podminky.urs.cz/item/CS_URS_2022_02/184102110"/>
    <hyperlink ref="F157" r:id="rId9" display="https://podminky.urs.cz/item/CS_URS_2022_02/184813133"/>
    <hyperlink ref="F161" r:id="rId10" display="https://podminky.urs.cz/item/CS_URS_2022_02/184813134"/>
    <hyperlink ref="F165" r:id="rId11" display="https://podminky.urs.cz/item/CS_URS_2022_02/184911421"/>
    <hyperlink ref="F172" r:id="rId12" display="https://podminky.urs.cz/item/CS_URS_2022_02/185804312"/>
    <hyperlink ref="F176" r:id="rId13" display="https://podminky.urs.cz/item/CS_URS_2022_02/185851121"/>
    <hyperlink ref="F179" r:id="rId14" display="https://podminky.urs.cz/item/CS_URS_2022_02/185851129"/>
    <hyperlink ref="F183" r:id="rId15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stavby'!K6</f>
        <v>Realizace interakčních prvků IP8, IP17, IP20B, IP26, IÚ 38 v k.ú. Němčičky u Hustopečí</v>
      </c>
      <c r="F7" s="140"/>
      <c r="G7" s="140"/>
      <c r="H7" s="140"/>
      <c r="L7" s="18"/>
    </row>
    <row r="8" s="1" customFormat="1" ht="12" customHeight="1">
      <c r="B8" s="18"/>
      <c r="D8" s="140" t="s">
        <v>115</v>
      </c>
      <c r="L8" s="18"/>
    </row>
    <row r="9" s="2" customFormat="1" ht="16.5" customHeight="1">
      <c r="A9" s="36"/>
      <c r="B9" s="42"/>
      <c r="C9" s="36"/>
      <c r="D9" s="36"/>
      <c r="E9" s="141" t="s">
        <v>116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471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31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18. 10. 2022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31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32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34</v>
      </c>
      <c r="E22" s="36"/>
      <c r="F22" s="36"/>
      <c r="G22" s="36"/>
      <c r="H22" s="36"/>
      <c r="I22" s="140" t="s">
        <v>27</v>
      </c>
      <c r="J22" s="131" t="s">
        <v>35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36</v>
      </c>
      <c r="F23" s="36"/>
      <c r="G23" s="36"/>
      <c r="H23" s="36"/>
      <c r="I23" s="140" t="s">
        <v>30</v>
      </c>
      <c r="J23" s="131" t="s">
        <v>31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38</v>
      </c>
      <c r="E25" s="36"/>
      <c r="F25" s="36"/>
      <c r="G25" s="36"/>
      <c r="H25" s="36"/>
      <c r="I25" s="140" t="s">
        <v>27</v>
      </c>
      <c r="J25" s="131" t="s">
        <v>31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30</v>
      </c>
      <c r="J26" s="131" t="s">
        <v>31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ROUND((SUM(BE85:BE244)),  2)</f>
        <v>0</v>
      </c>
      <c r="G35" s="36"/>
      <c r="H35" s="36"/>
      <c r="I35" s="155">
        <v>0.20999999999999999</v>
      </c>
      <c r="J35" s="154">
        <f>ROUND(((SUM(BE85:BE244))*I35),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ROUND((SUM(BF85:BF244)),  2)</f>
        <v>0</v>
      </c>
      <c r="G36" s="36"/>
      <c r="H36" s="36"/>
      <c r="I36" s="155">
        <v>0.14999999999999999</v>
      </c>
      <c r="J36" s="154">
        <f>ROUND(((SUM(BF85:BF244))*I36),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ROUND((SUM(BG85:BG244)),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ROUND((SUM(BH85:BH244)),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ROUND((SUM(BI85:BI244)),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Realizace interakčních prvků IP8, IP17, IP20B, IP26, IÚ 38 v k.ú. Němčičky u Hustopečí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116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SO-013 - Interakční prvek IP26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Němčičky u Hustopečí</v>
      </c>
      <c r="G56" s="38"/>
      <c r="H56" s="38"/>
      <c r="I56" s="30" t="s">
        <v>24</v>
      </c>
      <c r="J56" s="70" t="str">
        <f>IF(J14="","",J14)</f>
        <v>18. 10. 2022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ČR-Státní pozemkový úřad</v>
      </c>
      <c r="G58" s="38"/>
      <c r="H58" s="38"/>
      <c r="I58" s="30" t="s">
        <v>34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32</v>
      </c>
      <c r="D59" s="38"/>
      <c r="E59" s="38"/>
      <c r="F59" s="25" t="str">
        <f>IF(E20="","",E20)</f>
        <v>Vyplň údaj</v>
      </c>
      <c r="G59" s="38"/>
      <c r="H59" s="38"/>
      <c r="I59" s="30" t="s">
        <v>38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120</v>
      </c>
      <c r="D61" s="169"/>
      <c r="E61" s="169"/>
      <c r="F61" s="169"/>
      <c r="G61" s="169"/>
      <c r="H61" s="169"/>
      <c r="I61" s="169"/>
      <c r="J61" s="170" t="s">
        <v>121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122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123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6.25" customHeight="1">
      <c r="A73" s="36"/>
      <c r="B73" s="37"/>
      <c r="C73" s="38"/>
      <c r="D73" s="38"/>
      <c r="E73" s="167" t="str">
        <f>E7</f>
        <v>Realizace interakčních prvků IP8, IP17, IP20B, IP26, IÚ 38 v k.ú. Němčičky u Hustopečí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115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116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117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SO-013 - Interakční prvek IP26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Němčičky u Hustopečí</v>
      </c>
      <c r="G79" s="38"/>
      <c r="H79" s="38"/>
      <c r="I79" s="30" t="s">
        <v>24</v>
      </c>
      <c r="J79" s="70" t="str">
        <f>IF(J14="","",J14)</f>
        <v>18. 10. 2022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ČR-Státní pozemkový úřad</v>
      </c>
      <c r="G81" s="38"/>
      <c r="H81" s="38"/>
      <c r="I81" s="30" t="s">
        <v>34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32</v>
      </c>
      <c r="D82" s="38"/>
      <c r="E82" s="38"/>
      <c r="F82" s="25" t="str">
        <f>IF(E20="","",E20)</f>
        <v>Vyplň údaj</v>
      </c>
      <c r="G82" s="38"/>
      <c r="H82" s="38"/>
      <c r="I82" s="30" t="s">
        <v>38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124</v>
      </c>
      <c r="D84" s="175" t="s">
        <v>60</v>
      </c>
      <c r="E84" s="175" t="s">
        <v>56</v>
      </c>
      <c r="F84" s="175" t="s">
        <v>57</v>
      </c>
      <c r="G84" s="175" t="s">
        <v>125</v>
      </c>
      <c r="H84" s="175" t="s">
        <v>126</v>
      </c>
      <c r="I84" s="175" t="s">
        <v>127</v>
      </c>
      <c r="J84" s="175" t="s">
        <v>121</v>
      </c>
      <c r="K84" s="176" t="s">
        <v>128</v>
      </c>
      <c r="L84" s="177"/>
      <c r="M84" s="90" t="s">
        <v>31</v>
      </c>
      <c r="N84" s="91" t="s">
        <v>45</v>
      </c>
      <c r="O84" s="91" t="s">
        <v>129</v>
      </c>
      <c r="P84" s="91" t="s">
        <v>130</v>
      </c>
      <c r="Q84" s="91" t="s">
        <v>131</v>
      </c>
      <c r="R84" s="91" t="s">
        <v>132</v>
      </c>
      <c r="S84" s="91" t="s">
        <v>133</v>
      </c>
      <c r="T84" s="92" t="s">
        <v>134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135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SUM(P86:P244)</f>
        <v>0</v>
      </c>
      <c r="Q85" s="94"/>
      <c r="R85" s="180">
        <f>SUM(R86:R244)</f>
        <v>3.4259456000000004</v>
      </c>
      <c r="S85" s="94"/>
      <c r="T85" s="181">
        <f>SUM(T86:T244)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122</v>
      </c>
      <c r="BK85" s="182">
        <f>SUM(BK86:BK244)</f>
        <v>0</v>
      </c>
    </row>
    <row r="86" s="2" customFormat="1" ht="24.15" customHeight="1">
      <c r="A86" s="36"/>
      <c r="B86" s="37"/>
      <c r="C86" s="183" t="s">
        <v>82</v>
      </c>
      <c r="D86" s="183" t="s">
        <v>136</v>
      </c>
      <c r="E86" s="184" t="s">
        <v>137</v>
      </c>
      <c r="F86" s="185" t="s">
        <v>138</v>
      </c>
      <c r="G86" s="186" t="s">
        <v>139</v>
      </c>
      <c r="H86" s="187">
        <v>0.27400000000000002</v>
      </c>
      <c r="I86" s="188"/>
      <c r="J86" s="189">
        <f>ROUND(I86*H86,2)</f>
        <v>0</v>
      </c>
      <c r="K86" s="185" t="s">
        <v>140</v>
      </c>
      <c r="L86" s="42"/>
      <c r="M86" s="190" t="s">
        <v>31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141</v>
      </c>
      <c r="AT86" s="194" t="s">
        <v>136</v>
      </c>
      <c r="AU86" s="194" t="s">
        <v>75</v>
      </c>
      <c r="AY86" s="15" t="s">
        <v>142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141</v>
      </c>
      <c r="BM86" s="194" t="s">
        <v>472</v>
      </c>
    </row>
    <row r="87" s="2" customFormat="1">
      <c r="A87" s="36"/>
      <c r="B87" s="37"/>
      <c r="C87" s="38"/>
      <c r="D87" s="196" t="s">
        <v>144</v>
      </c>
      <c r="E87" s="38"/>
      <c r="F87" s="197" t="s">
        <v>145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144</v>
      </c>
      <c r="AU87" s="15" t="s">
        <v>75</v>
      </c>
    </row>
    <row r="88" s="2" customFormat="1">
      <c r="A88" s="36"/>
      <c r="B88" s="37"/>
      <c r="C88" s="38"/>
      <c r="D88" s="201" t="s">
        <v>146</v>
      </c>
      <c r="E88" s="38"/>
      <c r="F88" s="202" t="s">
        <v>147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146</v>
      </c>
      <c r="AU88" s="15" t="s">
        <v>75</v>
      </c>
    </row>
    <row r="89" s="10" customFormat="1">
      <c r="A89" s="10"/>
      <c r="B89" s="203"/>
      <c r="C89" s="204"/>
      <c r="D89" s="196" t="s">
        <v>148</v>
      </c>
      <c r="E89" s="205" t="s">
        <v>31</v>
      </c>
      <c r="F89" s="206" t="s">
        <v>473</v>
      </c>
      <c r="G89" s="204"/>
      <c r="H89" s="207">
        <v>0.27400000000000002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148</v>
      </c>
      <c r="AU89" s="213" t="s">
        <v>75</v>
      </c>
      <c r="AV89" s="10" t="s">
        <v>84</v>
      </c>
      <c r="AW89" s="10" t="s">
        <v>37</v>
      </c>
      <c r="AX89" s="10" t="s">
        <v>82</v>
      </c>
      <c r="AY89" s="213" t="s">
        <v>142</v>
      </c>
    </row>
    <row r="90" s="2" customFormat="1" ht="33" customHeight="1">
      <c r="A90" s="36"/>
      <c r="B90" s="37"/>
      <c r="C90" s="183" t="s">
        <v>84</v>
      </c>
      <c r="D90" s="183" t="s">
        <v>136</v>
      </c>
      <c r="E90" s="184" t="s">
        <v>150</v>
      </c>
      <c r="F90" s="185" t="s">
        <v>151</v>
      </c>
      <c r="G90" s="186" t="s">
        <v>152</v>
      </c>
      <c r="H90" s="187">
        <v>2739</v>
      </c>
      <c r="I90" s="188"/>
      <c r="J90" s="189">
        <f>ROUND(I90*H90,2)</f>
        <v>0</v>
      </c>
      <c r="K90" s="185" t="s">
        <v>140</v>
      </c>
      <c r="L90" s="42"/>
      <c r="M90" s="190" t="s">
        <v>31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141</v>
      </c>
      <c r="AT90" s="194" t="s">
        <v>136</v>
      </c>
      <c r="AU90" s="194" t="s">
        <v>75</v>
      </c>
      <c r="AY90" s="15" t="s">
        <v>142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141</v>
      </c>
      <c r="BM90" s="194" t="s">
        <v>474</v>
      </c>
    </row>
    <row r="91" s="2" customFormat="1">
      <c r="A91" s="36"/>
      <c r="B91" s="37"/>
      <c r="C91" s="38"/>
      <c r="D91" s="196" t="s">
        <v>144</v>
      </c>
      <c r="E91" s="38"/>
      <c r="F91" s="197" t="s">
        <v>154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144</v>
      </c>
      <c r="AU91" s="15" t="s">
        <v>75</v>
      </c>
    </row>
    <row r="92" s="2" customFormat="1">
      <c r="A92" s="36"/>
      <c r="B92" s="37"/>
      <c r="C92" s="38"/>
      <c r="D92" s="201" t="s">
        <v>146</v>
      </c>
      <c r="E92" s="38"/>
      <c r="F92" s="202" t="s">
        <v>155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146</v>
      </c>
      <c r="AU92" s="15" t="s">
        <v>75</v>
      </c>
    </row>
    <row r="93" s="2" customFormat="1" ht="24.15" customHeight="1">
      <c r="A93" s="36"/>
      <c r="B93" s="37"/>
      <c r="C93" s="183" t="s">
        <v>156</v>
      </c>
      <c r="D93" s="183" t="s">
        <v>136</v>
      </c>
      <c r="E93" s="184" t="s">
        <v>157</v>
      </c>
      <c r="F93" s="185" t="s">
        <v>158</v>
      </c>
      <c r="G93" s="186" t="s">
        <v>152</v>
      </c>
      <c r="H93" s="187">
        <v>2739</v>
      </c>
      <c r="I93" s="188"/>
      <c r="J93" s="189">
        <f>ROUND(I93*H93,2)</f>
        <v>0</v>
      </c>
      <c r="K93" s="185" t="s">
        <v>140</v>
      </c>
      <c r="L93" s="42"/>
      <c r="M93" s="190" t="s">
        <v>31</v>
      </c>
      <c r="N93" s="191" t="s">
        <v>46</v>
      </c>
      <c r="O93" s="82"/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4" t="s">
        <v>141</v>
      </c>
      <c r="AT93" s="194" t="s">
        <v>136</v>
      </c>
      <c r="AU93" s="194" t="s">
        <v>75</v>
      </c>
      <c r="AY93" s="15" t="s">
        <v>142</v>
      </c>
      <c r="BE93" s="195">
        <f>IF(N93="základní",J93,0)</f>
        <v>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15" t="s">
        <v>82</v>
      </c>
      <c r="BK93" s="195">
        <f>ROUND(I93*H93,2)</f>
        <v>0</v>
      </c>
      <c r="BL93" s="15" t="s">
        <v>141</v>
      </c>
      <c r="BM93" s="194" t="s">
        <v>475</v>
      </c>
    </row>
    <row r="94" s="2" customFormat="1">
      <c r="A94" s="36"/>
      <c r="B94" s="37"/>
      <c r="C94" s="38"/>
      <c r="D94" s="196" t="s">
        <v>144</v>
      </c>
      <c r="E94" s="38"/>
      <c r="F94" s="197" t="s">
        <v>160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144</v>
      </c>
      <c r="AU94" s="15" t="s">
        <v>75</v>
      </c>
    </row>
    <row r="95" s="2" customFormat="1">
      <c r="A95" s="36"/>
      <c r="B95" s="37"/>
      <c r="C95" s="38"/>
      <c r="D95" s="201" t="s">
        <v>146</v>
      </c>
      <c r="E95" s="38"/>
      <c r="F95" s="202" t="s">
        <v>161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 ht="21.75" customHeight="1">
      <c r="A96" s="36"/>
      <c r="B96" s="37"/>
      <c r="C96" s="183" t="s">
        <v>141</v>
      </c>
      <c r="D96" s="183" t="s">
        <v>136</v>
      </c>
      <c r="E96" s="184" t="s">
        <v>162</v>
      </c>
      <c r="F96" s="185" t="s">
        <v>163</v>
      </c>
      <c r="G96" s="186" t="s">
        <v>152</v>
      </c>
      <c r="H96" s="187">
        <v>2739</v>
      </c>
      <c r="I96" s="188"/>
      <c r="J96" s="189">
        <f>ROUND(I96*H96,2)</f>
        <v>0</v>
      </c>
      <c r="K96" s="185" t="s">
        <v>140</v>
      </c>
      <c r="L96" s="42"/>
      <c r="M96" s="190" t="s">
        <v>31</v>
      </c>
      <c r="N96" s="191" t="s">
        <v>46</v>
      </c>
      <c r="O96" s="82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4" t="s">
        <v>141</v>
      </c>
      <c r="AT96" s="194" t="s">
        <v>136</v>
      </c>
      <c r="AU96" s="194" t="s">
        <v>75</v>
      </c>
      <c r="AY96" s="15" t="s">
        <v>142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5" t="s">
        <v>82</v>
      </c>
      <c r="BK96" s="195">
        <f>ROUND(I96*H96,2)</f>
        <v>0</v>
      </c>
      <c r="BL96" s="15" t="s">
        <v>141</v>
      </c>
      <c r="BM96" s="194" t="s">
        <v>476</v>
      </c>
    </row>
    <row r="97" s="2" customFormat="1">
      <c r="A97" s="36"/>
      <c r="B97" s="37"/>
      <c r="C97" s="38"/>
      <c r="D97" s="196" t="s">
        <v>144</v>
      </c>
      <c r="E97" s="38"/>
      <c r="F97" s="197" t="s">
        <v>165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144</v>
      </c>
      <c r="AU97" s="15" t="s">
        <v>75</v>
      </c>
    </row>
    <row r="98" s="2" customFormat="1">
      <c r="A98" s="36"/>
      <c r="B98" s="37"/>
      <c r="C98" s="38"/>
      <c r="D98" s="201" t="s">
        <v>146</v>
      </c>
      <c r="E98" s="38"/>
      <c r="F98" s="202" t="s">
        <v>166</v>
      </c>
      <c r="G98" s="38"/>
      <c r="H98" s="38"/>
      <c r="I98" s="198"/>
      <c r="J98" s="38"/>
      <c r="K98" s="38"/>
      <c r="L98" s="42"/>
      <c r="M98" s="199"/>
      <c r="N98" s="200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146</v>
      </c>
      <c r="AU98" s="15" t="s">
        <v>75</v>
      </c>
    </row>
    <row r="99" s="2" customFormat="1" ht="21.75" customHeight="1">
      <c r="A99" s="36"/>
      <c r="B99" s="37"/>
      <c r="C99" s="183" t="s">
        <v>167</v>
      </c>
      <c r="D99" s="183" t="s">
        <v>136</v>
      </c>
      <c r="E99" s="184" t="s">
        <v>168</v>
      </c>
      <c r="F99" s="185" t="s">
        <v>169</v>
      </c>
      <c r="G99" s="186" t="s">
        <v>152</v>
      </c>
      <c r="H99" s="187">
        <v>2739</v>
      </c>
      <c r="I99" s="188"/>
      <c r="J99" s="189">
        <f>ROUND(I99*H99,2)</f>
        <v>0</v>
      </c>
      <c r="K99" s="185" t="s">
        <v>140</v>
      </c>
      <c r="L99" s="42"/>
      <c r="M99" s="190" t="s">
        <v>31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141</v>
      </c>
      <c r="AT99" s="194" t="s">
        <v>136</v>
      </c>
      <c r="AU99" s="194" t="s">
        <v>75</v>
      </c>
      <c r="AY99" s="15" t="s">
        <v>142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141</v>
      </c>
      <c r="BM99" s="194" t="s">
        <v>477</v>
      </c>
    </row>
    <row r="100" s="2" customFormat="1">
      <c r="A100" s="36"/>
      <c r="B100" s="37"/>
      <c r="C100" s="38"/>
      <c r="D100" s="196" t="s">
        <v>144</v>
      </c>
      <c r="E100" s="38"/>
      <c r="F100" s="197" t="s">
        <v>171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144</v>
      </c>
      <c r="AU100" s="15" t="s">
        <v>75</v>
      </c>
    </row>
    <row r="101" s="2" customFormat="1">
      <c r="A101" s="36"/>
      <c r="B101" s="37"/>
      <c r="C101" s="38"/>
      <c r="D101" s="201" t="s">
        <v>146</v>
      </c>
      <c r="E101" s="38"/>
      <c r="F101" s="202" t="s">
        <v>172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146</v>
      </c>
      <c r="AU101" s="15" t="s">
        <v>75</v>
      </c>
    </row>
    <row r="102" s="2" customFormat="1" ht="24.15" customHeight="1">
      <c r="A102" s="36"/>
      <c r="B102" s="37"/>
      <c r="C102" s="183" t="s">
        <v>173</v>
      </c>
      <c r="D102" s="183" t="s">
        <v>136</v>
      </c>
      <c r="E102" s="184" t="s">
        <v>174</v>
      </c>
      <c r="F102" s="185" t="s">
        <v>175</v>
      </c>
      <c r="G102" s="186" t="s">
        <v>152</v>
      </c>
      <c r="H102" s="187">
        <v>2739</v>
      </c>
      <c r="I102" s="188"/>
      <c r="J102" s="189">
        <f>ROUND(I102*H102,2)</f>
        <v>0</v>
      </c>
      <c r="K102" s="185" t="s">
        <v>140</v>
      </c>
      <c r="L102" s="42"/>
      <c r="M102" s="190" t="s">
        <v>31</v>
      </c>
      <c r="N102" s="191" t="s">
        <v>46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141</v>
      </c>
      <c r="AT102" s="194" t="s">
        <v>136</v>
      </c>
      <c r="AU102" s="194" t="s">
        <v>75</v>
      </c>
      <c r="AY102" s="15" t="s">
        <v>142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82</v>
      </c>
      <c r="BK102" s="195">
        <f>ROUND(I102*H102,2)</f>
        <v>0</v>
      </c>
      <c r="BL102" s="15" t="s">
        <v>141</v>
      </c>
      <c r="BM102" s="194" t="s">
        <v>478</v>
      </c>
    </row>
    <row r="103" s="2" customFormat="1">
      <c r="A103" s="36"/>
      <c r="B103" s="37"/>
      <c r="C103" s="38"/>
      <c r="D103" s="196" t="s">
        <v>144</v>
      </c>
      <c r="E103" s="38"/>
      <c r="F103" s="197" t="s">
        <v>177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144</v>
      </c>
      <c r="AU103" s="15" t="s">
        <v>75</v>
      </c>
    </row>
    <row r="104" s="2" customFormat="1">
      <c r="A104" s="36"/>
      <c r="B104" s="37"/>
      <c r="C104" s="38"/>
      <c r="D104" s="201" t="s">
        <v>146</v>
      </c>
      <c r="E104" s="38"/>
      <c r="F104" s="202" t="s">
        <v>178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 ht="16.5" customHeight="1">
      <c r="A105" s="36"/>
      <c r="B105" s="37"/>
      <c r="C105" s="214" t="s">
        <v>179</v>
      </c>
      <c r="D105" s="214" t="s">
        <v>180</v>
      </c>
      <c r="E105" s="215" t="s">
        <v>181</v>
      </c>
      <c r="F105" s="216" t="s">
        <v>182</v>
      </c>
      <c r="G105" s="217" t="s">
        <v>183</v>
      </c>
      <c r="H105" s="218">
        <v>21.911999999999999</v>
      </c>
      <c r="I105" s="219"/>
      <c r="J105" s="220">
        <f>ROUND(I105*H105,2)</f>
        <v>0</v>
      </c>
      <c r="K105" s="216" t="s">
        <v>31</v>
      </c>
      <c r="L105" s="221"/>
      <c r="M105" s="222" t="s">
        <v>31</v>
      </c>
      <c r="N105" s="223" t="s">
        <v>46</v>
      </c>
      <c r="O105" s="82"/>
      <c r="P105" s="192">
        <f>O105*H105</f>
        <v>0</v>
      </c>
      <c r="Q105" s="192">
        <v>0.001</v>
      </c>
      <c r="R105" s="192">
        <f>Q105*H105</f>
        <v>0.021912000000000001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184</v>
      </c>
      <c r="AT105" s="194" t="s">
        <v>180</v>
      </c>
      <c r="AU105" s="194" t="s">
        <v>75</v>
      </c>
      <c r="AY105" s="15" t="s">
        <v>142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82</v>
      </c>
      <c r="BK105" s="195">
        <f>ROUND(I105*H105,2)</f>
        <v>0</v>
      </c>
      <c r="BL105" s="15" t="s">
        <v>141</v>
      </c>
      <c r="BM105" s="194" t="s">
        <v>479</v>
      </c>
    </row>
    <row r="106" s="2" customFormat="1">
      <c r="A106" s="36"/>
      <c r="B106" s="37"/>
      <c r="C106" s="38"/>
      <c r="D106" s="196" t="s">
        <v>144</v>
      </c>
      <c r="E106" s="38"/>
      <c r="F106" s="197" t="s">
        <v>182</v>
      </c>
      <c r="G106" s="38"/>
      <c r="H106" s="38"/>
      <c r="I106" s="198"/>
      <c r="J106" s="38"/>
      <c r="K106" s="38"/>
      <c r="L106" s="42"/>
      <c r="M106" s="199"/>
      <c r="N106" s="20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144</v>
      </c>
      <c r="AU106" s="15" t="s">
        <v>75</v>
      </c>
    </row>
    <row r="107" s="10" customFormat="1">
      <c r="A107" s="10"/>
      <c r="B107" s="203"/>
      <c r="C107" s="204"/>
      <c r="D107" s="196" t="s">
        <v>148</v>
      </c>
      <c r="E107" s="205" t="s">
        <v>31</v>
      </c>
      <c r="F107" s="206" t="s">
        <v>480</v>
      </c>
      <c r="G107" s="204"/>
      <c r="H107" s="207">
        <v>21.911999999999999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3" t="s">
        <v>148</v>
      </c>
      <c r="AU107" s="213" t="s">
        <v>75</v>
      </c>
      <c r="AV107" s="10" t="s">
        <v>84</v>
      </c>
      <c r="AW107" s="10" t="s">
        <v>37</v>
      </c>
      <c r="AX107" s="10" t="s">
        <v>82</v>
      </c>
      <c r="AY107" s="213" t="s">
        <v>142</v>
      </c>
    </row>
    <row r="108" s="2" customFormat="1" ht="24.15" customHeight="1">
      <c r="A108" s="36"/>
      <c r="B108" s="37"/>
      <c r="C108" s="183" t="s">
        <v>184</v>
      </c>
      <c r="D108" s="183" t="s">
        <v>136</v>
      </c>
      <c r="E108" s="184" t="s">
        <v>187</v>
      </c>
      <c r="F108" s="185" t="s">
        <v>188</v>
      </c>
      <c r="G108" s="186" t="s">
        <v>152</v>
      </c>
      <c r="H108" s="187">
        <v>2739</v>
      </c>
      <c r="I108" s="188"/>
      <c r="J108" s="189">
        <f>ROUND(I108*H108,2)</f>
        <v>0</v>
      </c>
      <c r="K108" s="185" t="s">
        <v>140</v>
      </c>
      <c r="L108" s="42"/>
      <c r="M108" s="190" t="s">
        <v>31</v>
      </c>
      <c r="N108" s="191" t="s">
        <v>46</v>
      </c>
      <c r="O108" s="82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4" t="s">
        <v>141</v>
      </c>
      <c r="AT108" s="194" t="s">
        <v>136</v>
      </c>
      <c r="AU108" s="194" t="s">
        <v>75</v>
      </c>
      <c r="AY108" s="15" t="s">
        <v>142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15" t="s">
        <v>82</v>
      </c>
      <c r="BK108" s="195">
        <f>ROUND(I108*H108,2)</f>
        <v>0</v>
      </c>
      <c r="BL108" s="15" t="s">
        <v>141</v>
      </c>
      <c r="BM108" s="194" t="s">
        <v>481</v>
      </c>
    </row>
    <row r="109" s="2" customFormat="1">
      <c r="A109" s="36"/>
      <c r="B109" s="37"/>
      <c r="C109" s="38"/>
      <c r="D109" s="196" t="s">
        <v>144</v>
      </c>
      <c r="E109" s="38"/>
      <c r="F109" s="197" t="s">
        <v>190</v>
      </c>
      <c r="G109" s="38"/>
      <c r="H109" s="38"/>
      <c r="I109" s="198"/>
      <c r="J109" s="38"/>
      <c r="K109" s="38"/>
      <c r="L109" s="42"/>
      <c r="M109" s="199"/>
      <c r="N109" s="20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144</v>
      </c>
      <c r="AU109" s="15" t="s">
        <v>75</v>
      </c>
    </row>
    <row r="110" s="2" customFormat="1">
      <c r="A110" s="36"/>
      <c r="B110" s="37"/>
      <c r="C110" s="38"/>
      <c r="D110" s="201" t="s">
        <v>146</v>
      </c>
      <c r="E110" s="38"/>
      <c r="F110" s="202" t="s">
        <v>191</v>
      </c>
      <c r="G110" s="38"/>
      <c r="H110" s="38"/>
      <c r="I110" s="198"/>
      <c r="J110" s="38"/>
      <c r="K110" s="38"/>
      <c r="L110" s="42"/>
      <c r="M110" s="199"/>
      <c r="N110" s="200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146</v>
      </c>
      <c r="AU110" s="15" t="s">
        <v>75</v>
      </c>
    </row>
    <row r="111" s="10" customFormat="1">
      <c r="A111" s="10"/>
      <c r="B111" s="203"/>
      <c r="C111" s="204"/>
      <c r="D111" s="196" t="s">
        <v>148</v>
      </c>
      <c r="E111" s="205" t="s">
        <v>31</v>
      </c>
      <c r="F111" s="206" t="s">
        <v>482</v>
      </c>
      <c r="G111" s="204"/>
      <c r="H111" s="207">
        <v>2739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3" t="s">
        <v>148</v>
      </c>
      <c r="AU111" s="213" t="s">
        <v>75</v>
      </c>
      <c r="AV111" s="10" t="s">
        <v>84</v>
      </c>
      <c r="AW111" s="10" t="s">
        <v>37</v>
      </c>
      <c r="AX111" s="10" t="s">
        <v>75</v>
      </c>
      <c r="AY111" s="213" t="s">
        <v>142</v>
      </c>
    </row>
    <row r="112" s="11" customFormat="1">
      <c r="A112" s="11"/>
      <c r="B112" s="224"/>
      <c r="C112" s="225"/>
      <c r="D112" s="196" t="s">
        <v>148</v>
      </c>
      <c r="E112" s="226" t="s">
        <v>31</v>
      </c>
      <c r="F112" s="227" t="s">
        <v>193</v>
      </c>
      <c r="G112" s="225"/>
      <c r="H112" s="228">
        <v>2739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T112" s="234" t="s">
        <v>148</v>
      </c>
      <c r="AU112" s="234" t="s">
        <v>75</v>
      </c>
      <c r="AV112" s="11" t="s">
        <v>141</v>
      </c>
      <c r="AW112" s="11" t="s">
        <v>37</v>
      </c>
      <c r="AX112" s="11" t="s">
        <v>82</v>
      </c>
      <c r="AY112" s="234" t="s">
        <v>142</v>
      </c>
    </row>
    <row r="113" s="2" customFormat="1" ht="16.5" customHeight="1">
      <c r="A113" s="36"/>
      <c r="B113" s="37"/>
      <c r="C113" s="183" t="s">
        <v>194</v>
      </c>
      <c r="D113" s="183" t="s">
        <v>136</v>
      </c>
      <c r="E113" s="184" t="s">
        <v>195</v>
      </c>
      <c r="F113" s="185" t="s">
        <v>196</v>
      </c>
      <c r="G113" s="186" t="s">
        <v>197</v>
      </c>
      <c r="H113" s="187">
        <v>4.109</v>
      </c>
      <c r="I113" s="188"/>
      <c r="J113" s="189">
        <f>ROUND(I113*H113,2)</f>
        <v>0</v>
      </c>
      <c r="K113" s="185" t="s">
        <v>31</v>
      </c>
      <c r="L113" s="42"/>
      <c r="M113" s="190" t="s">
        <v>31</v>
      </c>
      <c r="N113" s="191" t="s">
        <v>46</v>
      </c>
      <c r="O113" s="82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4" t="s">
        <v>141</v>
      </c>
      <c r="AT113" s="194" t="s">
        <v>136</v>
      </c>
      <c r="AU113" s="194" t="s">
        <v>75</v>
      </c>
      <c r="AY113" s="15" t="s">
        <v>142</v>
      </c>
      <c r="BE113" s="195">
        <f>IF(N113="základní",J113,0)</f>
        <v>0</v>
      </c>
      <c r="BF113" s="195">
        <f>IF(N113="snížená",J113,0)</f>
        <v>0</v>
      </c>
      <c r="BG113" s="195">
        <f>IF(N113="zákl. přenesená",J113,0)</f>
        <v>0</v>
      </c>
      <c r="BH113" s="195">
        <f>IF(N113="sníž. přenesená",J113,0)</f>
        <v>0</v>
      </c>
      <c r="BI113" s="195">
        <f>IF(N113="nulová",J113,0)</f>
        <v>0</v>
      </c>
      <c r="BJ113" s="15" t="s">
        <v>82</v>
      </c>
      <c r="BK113" s="195">
        <f>ROUND(I113*H113,2)</f>
        <v>0</v>
      </c>
      <c r="BL113" s="15" t="s">
        <v>141</v>
      </c>
      <c r="BM113" s="194" t="s">
        <v>483</v>
      </c>
    </row>
    <row r="114" s="2" customFormat="1">
      <c r="A114" s="36"/>
      <c r="B114" s="37"/>
      <c r="C114" s="38"/>
      <c r="D114" s="196" t="s">
        <v>144</v>
      </c>
      <c r="E114" s="38"/>
      <c r="F114" s="197" t="s">
        <v>196</v>
      </c>
      <c r="G114" s="38"/>
      <c r="H114" s="38"/>
      <c r="I114" s="198"/>
      <c r="J114" s="38"/>
      <c r="K114" s="38"/>
      <c r="L114" s="42"/>
      <c r="M114" s="199"/>
      <c r="N114" s="200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144</v>
      </c>
      <c r="AU114" s="15" t="s">
        <v>75</v>
      </c>
    </row>
    <row r="115" s="10" customFormat="1">
      <c r="A115" s="10"/>
      <c r="B115" s="203"/>
      <c r="C115" s="204"/>
      <c r="D115" s="196" t="s">
        <v>148</v>
      </c>
      <c r="E115" s="205" t="s">
        <v>31</v>
      </c>
      <c r="F115" s="206" t="s">
        <v>484</v>
      </c>
      <c r="G115" s="204"/>
      <c r="H115" s="207">
        <v>4.109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13" t="s">
        <v>148</v>
      </c>
      <c r="AU115" s="213" t="s">
        <v>75</v>
      </c>
      <c r="AV115" s="10" t="s">
        <v>84</v>
      </c>
      <c r="AW115" s="10" t="s">
        <v>37</v>
      </c>
      <c r="AX115" s="10" t="s">
        <v>75</v>
      </c>
      <c r="AY115" s="213" t="s">
        <v>142</v>
      </c>
    </row>
    <row r="116" s="11" customFormat="1">
      <c r="A116" s="11"/>
      <c r="B116" s="224"/>
      <c r="C116" s="225"/>
      <c r="D116" s="196" t="s">
        <v>148</v>
      </c>
      <c r="E116" s="226" t="s">
        <v>31</v>
      </c>
      <c r="F116" s="227" t="s">
        <v>193</v>
      </c>
      <c r="G116" s="225"/>
      <c r="H116" s="228">
        <v>4.109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T116" s="234" t="s">
        <v>148</v>
      </c>
      <c r="AU116" s="234" t="s">
        <v>75</v>
      </c>
      <c r="AV116" s="11" t="s">
        <v>141</v>
      </c>
      <c r="AW116" s="11" t="s">
        <v>37</v>
      </c>
      <c r="AX116" s="11" t="s">
        <v>82</v>
      </c>
      <c r="AY116" s="234" t="s">
        <v>142</v>
      </c>
    </row>
    <row r="117" s="2" customFormat="1" ht="24.15" customHeight="1">
      <c r="A117" s="36"/>
      <c r="B117" s="37"/>
      <c r="C117" s="183" t="s">
        <v>200</v>
      </c>
      <c r="D117" s="183" t="s">
        <v>136</v>
      </c>
      <c r="E117" s="184" t="s">
        <v>201</v>
      </c>
      <c r="F117" s="185" t="s">
        <v>202</v>
      </c>
      <c r="G117" s="186" t="s">
        <v>197</v>
      </c>
      <c r="H117" s="187">
        <v>0.27400000000000002</v>
      </c>
      <c r="I117" s="188"/>
      <c r="J117" s="189">
        <f>ROUND(I117*H117,2)</f>
        <v>0</v>
      </c>
      <c r="K117" s="185" t="s">
        <v>140</v>
      </c>
      <c r="L117" s="42"/>
      <c r="M117" s="190" t="s">
        <v>31</v>
      </c>
      <c r="N117" s="191" t="s">
        <v>46</v>
      </c>
      <c r="O117" s="82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4" t="s">
        <v>141</v>
      </c>
      <c r="AT117" s="194" t="s">
        <v>136</v>
      </c>
      <c r="AU117" s="194" t="s">
        <v>75</v>
      </c>
      <c r="AY117" s="15" t="s">
        <v>142</v>
      </c>
      <c r="BE117" s="195">
        <f>IF(N117="základní",J117,0)</f>
        <v>0</v>
      </c>
      <c r="BF117" s="195">
        <f>IF(N117="snížená",J117,0)</f>
        <v>0</v>
      </c>
      <c r="BG117" s="195">
        <f>IF(N117="zákl. přenesená",J117,0)</f>
        <v>0</v>
      </c>
      <c r="BH117" s="195">
        <f>IF(N117="sníž. přenesená",J117,0)</f>
        <v>0</v>
      </c>
      <c r="BI117" s="195">
        <f>IF(N117="nulová",J117,0)</f>
        <v>0</v>
      </c>
      <c r="BJ117" s="15" t="s">
        <v>82</v>
      </c>
      <c r="BK117" s="195">
        <f>ROUND(I117*H117,2)</f>
        <v>0</v>
      </c>
      <c r="BL117" s="15" t="s">
        <v>141</v>
      </c>
      <c r="BM117" s="194" t="s">
        <v>485</v>
      </c>
    </row>
    <row r="118" s="2" customFormat="1">
      <c r="A118" s="36"/>
      <c r="B118" s="37"/>
      <c r="C118" s="38"/>
      <c r="D118" s="196" t="s">
        <v>144</v>
      </c>
      <c r="E118" s="38"/>
      <c r="F118" s="197" t="s">
        <v>204</v>
      </c>
      <c r="G118" s="38"/>
      <c r="H118" s="38"/>
      <c r="I118" s="198"/>
      <c r="J118" s="38"/>
      <c r="K118" s="38"/>
      <c r="L118" s="42"/>
      <c r="M118" s="199"/>
      <c r="N118" s="200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144</v>
      </c>
      <c r="AU118" s="15" t="s">
        <v>75</v>
      </c>
    </row>
    <row r="119" s="2" customFormat="1">
      <c r="A119" s="36"/>
      <c r="B119" s="37"/>
      <c r="C119" s="38"/>
      <c r="D119" s="201" t="s">
        <v>146</v>
      </c>
      <c r="E119" s="38"/>
      <c r="F119" s="202" t="s">
        <v>205</v>
      </c>
      <c r="G119" s="38"/>
      <c r="H119" s="38"/>
      <c r="I119" s="198"/>
      <c r="J119" s="38"/>
      <c r="K119" s="38"/>
      <c r="L119" s="42"/>
      <c r="M119" s="199"/>
      <c r="N119" s="20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146</v>
      </c>
      <c r="AU119" s="15" t="s">
        <v>75</v>
      </c>
    </row>
    <row r="120" s="10" customFormat="1">
      <c r="A120" s="10"/>
      <c r="B120" s="203"/>
      <c r="C120" s="204"/>
      <c r="D120" s="196" t="s">
        <v>148</v>
      </c>
      <c r="E120" s="205" t="s">
        <v>31</v>
      </c>
      <c r="F120" s="206" t="s">
        <v>486</v>
      </c>
      <c r="G120" s="204"/>
      <c r="H120" s="207">
        <v>0.27400000000000002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3" t="s">
        <v>148</v>
      </c>
      <c r="AU120" s="213" t="s">
        <v>75</v>
      </c>
      <c r="AV120" s="10" t="s">
        <v>84</v>
      </c>
      <c r="AW120" s="10" t="s">
        <v>37</v>
      </c>
      <c r="AX120" s="10" t="s">
        <v>82</v>
      </c>
      <c r="AY120" s="213" t="s">
        <v>142</v>
      </c>
    </row>
    <row r="121" s="2" customFormat="1" ht="24.15" customHeight="1">
      <c r="A121" s="36"/>
      <c r="B121" s="37"/>
      <c r="C121" s="214" t="s">
        <v>207</v>
      </c>
      <c r="D121" s="214" t="s">
        <v>180</v>
      </c>
      <c r="E121" s="215" t="s">
        <v>208</v>
      </c>
      <c r="F121" s="216" t="s">
        <v>209</v>
      </c>
      <c r="G121" s="217" t="s">
        <v>183</v>
      </c>
      <c r="H121" s="218">
        <v>273.89999999999998</v>
      </c>
      <c r="I121" s="219"/>
      <c r="J121" s="220">
        <f>ROUND(I121*H121,2)</f>
        <v>0</v>
      </c>
      <c r="K121" s="216" t="s">
        <v>31</v>
      </c>
      <c r="L121" s="221"/>
      <c r="M121" s="222" t="s">
        <v>31</v>
      </c>
      <c r="N121" s="223" t="s">
        <v>46</v>
      </c>
      <c r="O121" s="82"/>
      <c r="P121" s="192">
        <f>O121*H121</f>
        <v>0</v>
      </c>
      <c r="Q121" s="192">
        <v>0.001</v>
      </c>
      <c r="R121" s="192">
        <f>Q121*H121</f>
        <v>0.27389999999999998</v>
      </c>
      <c r="S121" s="192">
        <v>0</v>
      </c>
      <c r="T121" s="193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4" t="s">
        <v>184</v>
      </c>
      <c r="AT121" s="194" t="s">
        <v>180</v>
      </c>
      <c r="AU121" s="194" t="s">
        <v>75</v>
      </c>
      <c r="AY121" s="15" t="s">
        <v>142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5" t="s">
        <v>82</v>
      </c>
      <c r="BK121" s="195">
        <f>ROUND(I121*H121,2)</f>
        <v>0</v>
      </c>
      <c r="BL121" s="15" t="s">
        <v>141</v>
      </c>
      <c r="BM121" s="194" t="s">
        <v>487</v>
      </c>
    </row>
    <row r="122" s="2" customFormat="1">
      <c r="A122" s="36"/>
      <c r="B122" s="37"/>
      <c r="C122" s="38"/>
      <c r="D122" s="196" t="s">
        <v>144</v>
      </c>
      <c r="E122" s="38"/>
      <c r="F122" s="197" t="s">
        <v>211</v>
      </c>
      <c r="G122" s="38"/>
      <c r="H122" s="38"/>
      <c r="I122" s="198"/>
      <c r="J122" s="38"/>
      <c r="K122" s="38"/>
      <c r="L122" s="42"/>
      <c r="M122" s="199"/>
      <c r="N122" s="200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144</v>
      </c>
      <c r="AU122" s="15" t="s">
        <v>75</v>
      </c>
    </row>
    <row r="123" s="10" customFormat="1">
      <c r="A123" s="10"/>
      <c r="B123" s="203"/>
      <c r="C123" s="204"/>
      <c r="D123" s="196" t="s">
        <v>148</v>
      </c>
      <c r="E123" s="205" t="s">
        <v>31</v>
      </c>
      <c r="F123" s="206" t="s">
        <v>488</v>
      </c>
      <c r="G123" s="204"/>
      <c r="H123" s="207">
        <v>273.89999999999998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3" t="s">
        <v>148</v>
      </c>
      <c r="AU123" s="213" t="s">
        <v>75</v>
      </c>
      <c r="AV123" s="10" t="s">
        <v>84</v>
      </c>
      <c r="AW123" s="10" t="s">
        <v>37</v>
      </c>
      <c r="AX123" s="10" t="s">
        <v>82</v>
      </c>
      <c r="AY123" s="213" t="s">
        <v>142</v>
      </c>
    </row>
    <row r="124" s="2" customFormat="1" ht="33" customHeight="1">
      <c r="A124" s="36"/>
      <c r="B124" s="37"/>
      <c r="C124" s="183" t="s">
        <v>213</v>
      </c>
      <c r="D124" s="183" t="s">
        <v>136</v>
      </c>
      <c r="E124" s="184" t="s">
        <v>214</v>
      </c>
      <c r="F124" s="185" t="s">
        <v>215</v>
      </c>
      <c r="G124" s="186" t="s">
        <v>216</v>
      </c>
      <c r="H124" s="187">
        <v>49</v>
      </c>
      <c r="I124" s="188"/>
      <c r="J124" s="189">
        <f>ROUND(I124*H124,2)</f>
        <v>0</v>
      </c>
      <c r="K124" s="185" t="s">
        <v>140</v>
      </c>
      <c r="L124" s="42"/>
      <c r="M124" s="190" t="s">
        <v>31</v>
      </c>
      <c r="N124" s="191" t="s">
        <v>46</v>
      </c>
      <c r="O124" s="82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4" t="s">
        <v>141</v>
      </c>
      <c r="AT124" s="194" t="s">
        <v>136</v>
      </c>
      <c r="AU124" s="194" t="s">
        <v>75</v>
      </c>
      <c r="AY124" s="15" t="s">
        <v>142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5" t="s">
        <v>82</v>
      </c>
      <c r="BK124" s="195">
        <f>ROUND(I124*H124,2)</f>
        <v>0</v>
      </c>
      <c r="BL124" s="15" t="s">
        <v>141</v>
      </c>
      <c r="BM124" s="194" t="s">
        <v>489</v>
      </c>
    </row>
    <row r="125" s="2" customFormat="1">
      <c r="A125" s="36"/>
      <c r="B125" s="37"/>
      <c r="C125" s="38"/>
      <c r="D125" s="196" t="s">
        <v>144</v>
      </c>
      <c r="E125" s="38"/>
      <c r="F125" s="197" t="s">
        <v>218</v>
      </c>
      <c r="G125" s="38"/>
      <c r="H125" s="38"/>
      <c r="I125" s="198"/>
      <c r="J125" s="38"/>
      <c r="K125" s="38"/>
      <c r="L125" s="42"/>
      <c r="M125" s="199"/>
      <c r="N125" s="20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144</v>
      </c>
      <c r="AU125" s="15" t="s">
        <v>75</v>
      </c>
    </row>
    <row r="126" s="2" customFormat="1">
      <c r="A126" s="36"/>
      <c r="B126" s="37"/>
      <c r="C126" s="38"/>
      <c r="D126" s="201" t="s">
        <v>146</v>
      </c>
      <c r="E126" s="38"/>
      <c r="F126" s="202" t="s">
        <v>219</v>
      </c>
      <c r="G126" s="38"/>
      <c r="H126" s="38"/>
      <c r="I126" s="198"/>
      <c r="J126" s="38"/>
      <c r="K126" s="38"/>
      <c r="L126" s="42"/>
      <c r="M126" s="199"/>
      <c r="N126" s="200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146</v>
      </c>
      <c r="AU126" s="15" t="s">
        <v>75</v>
      </c>
    </row>
    <row r="127" s="10" customFormat="1">
      <c r="A127" s="10"/>
      <c r="B127" s="203"/>
      <c r="C127" s="204"/>
      <c r="D127" s="196" t="s">
        <v>148</v>
      </c>
      <c r="E127" s="205" t="s">
        <v>31</v>
      </c>
      <c r="F127" s="206" t="s">
        <v>490</v>
      </c>
      <c r="G127" s="204"/>
      <c r="H127" s="207">
        <v>49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3" t="s">
        <v>148</v>
      </c>
      <c r="AU127" s="213" t="s">
        <v>75</v>
      </c>
      <c r="AV127" s="10" t="s">
        <v>84</v>
      </c>
      <c r="AW127" s="10" t="s">
        <v>37</v>
      </c>
      <c r="AX127" s="10" t="s">
        <v>82</v>
      </c>
      <c r="AY127" s="213" t="s">
        <v>142</v>
      </c>
    </row>
    <row r="128" s="2" customFormat="1" ht="33" customHeight="1">
      <c r="A128" s="36"/>
      <c r="B128" s="37"/>
      <c r="C128" s="183" t="s">
        <v>221</v>
      </c>
      <c r="D128" s="183" t="s">
        <v>136</v>
      </c>
      <c r="E128" s="184" t="s">
        <v>222</v>
      </c>
      <c r="F128" s="185" t="s">
        <v>223</v>
      </c>
      <c r="G128" s="186" t="s">
        <v>216</v>
      </c>
      <c r="H128" s="187">
        <v>34</v>
      </c>
      <c r="I128" s="188"/>
      <c r="J128" s="189">
        <f>ROUND(I128*H128,2)</f>
        <v>0</v>
      </c>
      <c r="K128" s="185" t="s">
        <v>140</v>
      </c>
      <c r="L128" s="42"/>
      <c r="M128" s="190" t="s">
        <v>31</v>
      </c>
      <c r="N128" s="191" t="s">
        <v>46</v>
      </c>
      <c r="O128" s="82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4" t="s">
        <v>141</v>
      </c>
      <c r="AT128" s="194" t="s">
        <v>136</v>
      </c>
      <c r="AU128" s="194" t="s">
        <v>75</v>
      </c>
      <c r="AY128" s="15" t="s">
        <v>142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5" t="s">
        <v>82</v>
      </c>
      <c r="BK128" s="195">
        <f>ROUND(I128*H128,2)</f>
        <v>0</v>
      </c>
      <c r="BL128" s="15" t="s">
        <v>141</v>
      </c>
      <c r="BM128" s="194" t="s">
        <v>491</v>
      </c>
    </row>
    <row r="129" s="2" customFormat="1">
      <c r="A129" s="36"/>
      <c r="B129" s="37"/>
      <c r="C129" s="38"/>
      <c r="D129" s="196" t="s">
        <v>144</v>
      </c>
      <c r="E129" s="38"/>
      <c r="F129" s="197" t="s">
        <v>225</v>
      </c>
      <c r="G129" s="38"/>
      <c r="H129" s="38"/>
      <c r="I129" s="198"/>
      <c r="J129" s="38"/>
      <c r="K129" s="38"/>
      <c r="L129" s="42"/>
      <c r="M129" s="199"/>
      <c r="N129" s="200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144</v>
      </c>
      <c r="AU129" s="15" t="s">
        <v>75</v>
      </c>
    </row>
    <row r="130" s="2" customFormat="1">
      <c r="A130" s="36"/>
      <c r="B130" s="37"/>
      <c r="C130" s="38"/>
      <c r="D130" s="201" t="s">
        <v>146</v>
      </c>
      <c r="E130" s="38"/>
      <c r="F130" s="202" t="s">
        <v>226</v>
      </c>
      <c r="G130" s="38"/>
      <c r="H130" s="38"/>
      <c r="I130" s="198"/>
      <c r="J130" s="38"/>
      <c r="K130" s="38"/>
      <c r="L130" s="42"/>
      <c r="M130" s="199"/>
      <c r="N130" s="200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146</v>
      </c>
      <c r="AU130" s="15" t="s">
        <v>75</v>
      </c>
    </row>
    <row r="131" s="10" customFormat="1">
      <c r="A131" s="10"/>
      <c r="B131" s="203"/>
      <c r="C131" s="204"/>
      <c r="D131" s="196" t="s">
        <v>148</v>
      </c>
      <c r="E131" s="205" t="s">
        <v>31</v>
      </c>
      <c r="F131" s="206" t="s">
        <v>492</v>
      </c>
      <c r="G131" s="204"/>
      <c r="H131" s="207">
        <v>34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3" t="s">
        <v>148</v>
      </c>
      <c r="AU131" s="213" t="s">
        <v>75</v>
      </c>
      <c r="AV131" s="10" t="s">
        <v>84</v>
      </c>
      <c r="AW131" s="10" t="s">
        <v>37</v>
      </c>
      <c r="AX131" s="10" t="s">
        <v>82</v>
      </c>
      <c r="AY131" s="213" t="s">
        <v>142</v>
      </c>
    </row>
    <row r="132" s="2" customFormat="1" ht="24.15" customHeight="1">
      <c r="A132" s="36"/>
      <c r="B132" s="37"/>
      <c r="C132" s="183" t="s">
        <v>228</v>
      </c>
      <c r="D132" s="183" t="s">
        <v>136</v>
      </c>
      <c r="E132" s="184" t="s">
        <v>229</v>
      </c>
      <c r="F132" s="185" t="s">
        <v>230</v>
      </c>
      <c r="G132" s="186" t="s">
        <v>216</v>
      </c>
      <c r="H132" s="187">
        <v>34</v>
      </c>
      <c r="I132" s="188"/>
      <c r="J132" s="189">
        <f>ROUND(I132*H132,2)</f>
        <v>0</v>
      </c>
      <c r="K132" s="185" t="s">
        <v>140</v>
      </c>
      <c r="L132" s="42"/>
      <c r="M132" s="190" t="s">
        <v>31</v>
      </c>
      <c r="N132" s="191" t="s">
        <v>46</v>
      </c>
      <c r="O132" s="82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4" t="s">
        <v>141</v>
      </c>
      <c r="AT132" s="194" t="s">
        <v>136</v>
      </c>
      <c r="AU132" s="194" t="s">
        <v>75</v>
      </c>
      <c r="AY132" s="15" t="s">
        <v>142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5" t="s">
        <v>82</v>
      </c>
      <c r="BK132" s="195">
        <f>ROUND(I132*H132,2)</f>
        <v>0</v>
      </c>
      <c r="BL132" s="15" t="s">
        <v>141</v>
      </c>
      <c r="BM132" s="194" t="s">
        <v>493</v>
      </c>
    </row>
    <row r="133" s="2" customFormat="1">
      <c r="A133" s="36"/>
      <c r="B133" s="37"/>
      <c r="C133" s="38"/>
      <c r="D133" s="196" t="s">
        <v>144</v>
      </c>
      <c r="E133" s="38"/>
      <c r="F133" s="197" t="s">
        <v>232</v>
      </c>
      <c r="G133" s="38"/>
      <c r="H133" s="38"/>
      <c r="I133" s="198"/>
      <c r="J133" s="38"/>
      <c r="K133" s="38"/>
      <c r="L133" s="42"/>
      <c r="M133" s="199"/>
      <c r="N133" s="200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144</v>
      </c>
      <c r="AU133" s="15" t="s">
        <v>75</v>
      </c>
    </row>
    <row r="134" s="2" customFormat="1">
      <c r="A134" s="36"/>
      <c r="B134" s="37"/>
      <c r="C134" s="38"/>
      <c r="D134" s="201" t="s">
        <v>146</v>
      </c>
      <c r="E134" s="38"/>
      <c r="F134" s="202" t="s">
        <v>233</v>
      </c>
      <c r="G134" s="38"/>
      <c r="H134" s="38"/>
      <c r="I134" s="198"/>
      <c r="J134" s="38"/>
      <c r="K134" s="38"/>
      <c r="L134" s="42"/>
      <c r="M134" s="199"/>
      <c r="N134" s="200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146</v>
      </c>
      <c r="AU134" s="15" t="s">
        <v>75</v>
      </c>
    </row>
    <row r="135" s="2" customFormat="1" ht="16.5" customHeight="1">
      <c r="A135" s="36"/>
      <c r="B135" s="37"/>
      <c r="C135" s="214" t="s">
        <v>8</v>
      </c>
      <c r="D135" s="214" t="s">
        <v>180</v>
      </c>
      <c r="E135" s="215" t="s">
        <v>494</v>
      </c>
      <c r="F135" s="216" t="s">
        <v>495</v>
      </c>
      <c r="G135" s="217" t="s">
        <v>216</v>
      </c>
      <c r="H135" s="218">
        <v>2</v>
      </c>
      <c r="I135" s="219"/>
      <c r="J135" s="220">
        <f>ROUND(I135*H135,2)</f>
        <v>0</v>
      </c>
      <c r="K135" s="216" t="s">
        <v>31</v>
      </c>
      <c r="L135" s="221"/>
      <c r="M135" s="222" t="s">
        <v>31</v>
      </c>
      <c r="N135" s="223" t="s">
        <v>46</v>
      </c>
      <c r="O135" s="82"/>
      <c r="P135" s="192">
        <f>O135*H135</f>
        <v>0</v>
      </c>
      <c r="Q135" s="192">
        <v>0.040000000000000001</v>
      </c>
      <c r="R135" s="192">
        <f>Q135*H135</f>
        <v>0.080000000000000002</v>
      </c>
      <c r="S135" s="192">
        <v>0</v>
      </c>
      <c r="T135" s="19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4" t="s">
        <v>184</v>
      </c>
      <c r="AT135" s="194" t="s">
        <v>180</v>
      </c>
      <c r="AU135" s="194" t="s">
        <v>75</v>
      </c>
      <c r="AY135" s="15" t="s">
        <v>142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5" t="s">
        <v>82</v>
      </c>
      <c r="BK135" s="195">
        <f>ROUND(I135*H135,2)</f>
        <v>0</v>
      </c>
      <c r="BL135" s="15" t="s">
        <v>141</v>
      </c>
      <c r="BM135" s="194" t="s">
        <v>496</v>
      </c>
    </row>
    <row r="136" s="2" customFormat="1">
      <c r="A136" s="36"/>
      <c r="B136" s="37"/>
      <c r="C136" s="38"/>
      <c r="D136" s="196" t="s">
        <v>144</v>
      </c>
      <c r="E136" s="38"/>
      <c r="F136" s="197" t="s">
        <v>495</v>
      </c>
      <c r="G136" s="38"/>
      <c r="H136" s="38"/>
      <c r="I136" s="198"/>
      <c r="J136" s="38"/>
      <c r="K136" s="38"/>
      <c r="L136" s="42"/>
      <c r="M136" s="199"/>
      <c r="N136" s="200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144</v>
      </c>
      <c r="AU136" s="15" t="s">
        <v>75</v>
      </c>
    </row>
    <row r="137" s="2" customFormat="1" ht="16.5" customHeight="1">
      <c r="A137" s="36"/>
      <c r="B137" s="37"/>
      <c r="C137" s="214" t="s">
        <v>237</v>
      </c>
      <c r="D137" s="214" t="s">
        <v>180</v>
      </c>
      <c r="E137" s="215" t="s">
        <v>497</v>
      </c>
      <c r="F137" s="216" t="s">
        <v>498</v>
      </c>
      <c r="G137" s="217" t="s">
        <v>216</v>
      </c>
      <c r="H137" s="218">
        <v>2</v>
      </c>
      <c r="I137" s="219"/>
      <c r="J137" s="220">
        <f>ROUND(I137*H137,2)</f>
        <v>0</v>
      </c>
      <c r="K137" s="216" t="s">
        <v>31</v>
      </c>
      <c r="L137" s="221"/>
      <c r="M137" s="222" t="s">
        <v>31</v>
      </c>
      <c r="N137" s="223" t="s">
        <v>46</v>
      </c>
      <c r="O137" s="82"/>
      <c r="P137" s="192">
        <f>O137*H137</f>
        <v>0</v>
      </c>
      <c r="Q137" s="192">
        <v>0.040000000000000001</v>
      </c>
      <c r="R137" s="192">
        <f>Q137*H137</f>
        <v>0.080000000000000002</v>
      </c>
      <c r="S137" s="192">
        <v>0</v>
      </c>
      <c r="T137" s="19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4" t="s">
        <v>184</v>
      </c>
      <c r="AT137" s="194" t="s">
        <v>180</v>
      </c>
      <c r="AU137" s="194" t="s">
        <v>75</v>
      </c>
      <c r="AY137" s="15" t="s">
        <v>142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5" t="s">
        <v>82</v>
      </c>
      <c r="BK137" s="195">
        <f>ROUND(I137*H137,2)</f>
        <v>0</v>
      </c>
      <c r="BL137" s="15" t="s">
        <v>141</v>
      </c>
      <c r="BM137" s="194" t="s">
        <v>499</v>
      </c>
    </row>
    <row r="138" s="2" customFormat="1">
      <c r="A138" s="36"/>
      <c r="B138" s="37"/>
      <c r="C138" s="38"/>
      <c r="D138" s="196" t="s">
        <v>144</v>
      </c>
      <c r="E138" s="38"/>
      <c r="F138" s="197" t="s">
        <v>498</v>
      </c>
      <c r="G138" s="38"/>
      <c r="H138" s="38"/>
      <c r="I138" s="198"/>
      <c r="J138" s="38"/>
      <c r="K138" s="38"/>
      <c r="L138" s="42"/>
      <c r="M138" s="199"/>
      <c r="N138" s="200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144</v>
      </c>
      <c r="AU138" s="15" t="s">
        <v>75</v>
      </c>
    </row>
    <row r="139" s="2" customFormat="1" ht="16.5" customHeight="1">
      <c r="A139" s="36"/>
      <c r="B139" s="37"/>
      <c r="C139" s="214" t="s">
        <v>241</v>
      </c>
      <c r="D139" s="214" t="s">
        <v>180</v>
      </c>
      <c r="E139" s="215" t="s">
        <v>234</v>
      </c>
      <c r="F139" s="216" t="s">
        <v>235</v>
      </c>
      <c r="G139" s="217" t="s">
        <v>216</v>
      </c>
      <c r="H139" s="218">
        <v>7</v>
      </c>
      <c r="I139" s="219"/>
      <c r="J139" s="220">
        <f>ROUND(I139*H139,2)</f>
        <v>0</v>
      </c>
      <c r="K139" s="216" t="s">
        <v>31</v>
      </c>
      <c r="L139" s="221"/>
      <c r="M139" s="222" t="s">
        <v>31</v>
      </c>
      <c r="N139" s="223" t="s">
        <v>46</v>
      </c>
      <c r="O139" s="82"/>
      <c r="P139" s="192">
        <f>O139*H139</f>
        <v>0</v>
      </c>
      <c r="Q139" s="192">
        <v>0.0040000000000000001</v>
      </c>
      <c r="R139" s="192">
        <f>Q139*H139</f>
        <v>0.028000000000000001</v>
      </c>
      <c r="S139" s="192">
        <v>0</v>
      </c>
      <c r="T139" s="193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4" t="s">
        <v>184</v>
      </c>
      <c r="AT139" s="194" t="s">
        <v>180</v>
      </c>
      <c r="AU139" s="194" t="s">
        <v>75</v>
      </c>
      <c r="AY139" s="15" t="s">
        <v>142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5" t="s">
        <v>82</v>
      </c>
      <c r="BK139" s="195">
        <f>ROUND(I139*H139,2)</f>
        <v>0</v>
      </c>
      <c r="BL139" s="15" t="s">
        <v>141</v>
      </c>
      <c r="BM139" s="194" t="s">
        <v>500</v>
      </c>
    </row>
    <row r="140" s="2" customFormat="1">
      <c r="A140" s="36"/>
      <c r="B140" s="37"/>
      <c r="C140" s="38"/>
      <c r="D140" s="196" t="s">
        <v>144</v>
      </c>
      <c r="E140" s="38"/>
      <c r="F140" s="197" t="s">
        <v>235</v>
      </c>
      <c r="G140" s="38"/>
      <c r="H140" s="38"/>
      <c r="I140" s="198"/>
      <c r="J140" s="38"/>
      <c r="K140" s="38"/>
      <c r="L140" s="42"/>
      <c r="M140" s="199"/>
      <c r="N140" s="200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144</v>
      </c>
      <c r="AU140" s="15" t="s">
        <v>75</v>
      </c>
    </row>
    <row r="141" s="2" customFormat="1" ht="16.5" customHeight="1">
      <c r="A141" s="36"/>
      <c r="B141" s="37"/>
      <c r="C141" s="214" t="s">
        <v>245</v>
      </c>
      <c r="D141" s="214" t="s">
        <v>180</v>
      </c>
      <c r="E141" s="215" t="s">
        <v>501</v>
      </c>
      <c r="F141" s="216" t="s">
        <v>502</v>
      </c>
      <c r="G141" s="217" t="s">
        <v>216</v>
      </c>
      <c r="H141" s="218">
        <v>1</v>
      </c>
      <c r="I141" s="219"/>
      <c r="J141" s="220">
        <f>ROUND(I141*H141,2)</f>
        <v>0</v>
      </c>
      <c r="K141" s="216" t="s">
        <v>31</v>
      </c>
      <c r="L141" s="221"/>
      <c r="M141" s="222" t="s">
        <v>31</v>
      </c>
      <c r="N141" s="223" t="s">
        <v>46</v>
      </c>
      <c r="O141" s="82"/>
      <c r="P141" s="192">
        <f>O141*H141</f>
        <v>0</v>
      </c>
      <c r="Q141" s="192">
        <v>0.040000000000000001</v>
      </c>
      <c r="R141" s="192">
        <f>Q141*H141</f>
        <v>0.040000000000000001</v>
      </c>
      <c r="S141" s="192">
        <v>0</v>
      </c>
      <c r="T141" s="19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4" t="s">
        <v>184</v>
      </c>
      <c r="AT141" s="194" t="s">
        <v>180</v>
      </c>
      <c r="AU141" s="194" t="s">
        <v>75</v>
      </c>
      <c r="AY141" s="15" t="s">
        <v>142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5" t="s">
        <v>82</v>
      </c>
      <c r="BK141" s="195">
        <f>ROUND(I141*H141,2)</f>
        <v>0</v>
      </c>
      <c r="BL141" s="15" t="s">
        <v>141</v>
      </c>
      <c r="BM141" s="194" t="s">
        <v>503</v>
      </c>
    </row>
    <row r="142" s="2" customFormat="1">
      <c r="A142" s="36"/>
      <c r="B142" s="37"/>
      <c r="C142" s="38"/>
      <c r="D142" s="196" t="s">
        <v>144</v>
      </c>
      <c r="E142" s="38"/>
      <c r="F142" s="197" t="s">
        <v>502</v>
      </c>
      <c r="G142" s="38"/>
      <c r="H142" s="38"/>
      <c r="I142" s="198"/>
      <c r="J142" s="38"/>
      <c r="K142" s="38"/>
      <c r="L142" s="42"/>
      <c r="M142" s="199"/>
      <c r="N142" s="200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144</v>
      </c>
      <c r="AU142" s="15" t="s">
        <v>75</v>
      </c>
    </row>
    <row r="143" s="2" customFormat="1" ht="16.5" customHeight="1">
      <c r="A143" s="36"/>
      <c r="B143" s="37"/>
      <c r="C143" s="214" t="s">
        <v>249</v>
      </c>
      <c r="D143" s="214" t="s">
        <v>180</v>
      </c>
      <c r="E143" s="215" t="s">
        <v>504</v>
      </c>
      <c r="F143" s="216" t="s">
        <v>505</v>
      </c>
      <c r="G143" s="217" t="s">
        <v>216</v>
      </c>
      <c r="H143" s="218">
        <v>6</v>
      </c>
      <c r="I143" s="219"/>
      <c r="J143" s="220">
        <f>ROUND(I143*H143,2)</f>
        <v>0</v>
      </c>
      <c r="K143" s="216" t="s">
        <v>31</v>
      </c>
      <c r="L143" s="221"/>
      <c r="M143" s="222" t="s">
        <v>31</v>
      </c>
      <c r="N143" s="223" t="s">
        <v>46</v>
      </c>
      <c r="O143" s="82"/>
      <c r="P143" s="192">
        <f>O143*H143</f>
        <v>0</v>
      </c>
      <c r="Q143" s="192">
        <v>0.0040000000000000001</v>
      </c>
      <c r="R143" s="192">
        <f>Q143*H143</f>
        <v>0.024</v>
      </c>
      <c r="S143" s="192">
        <v>0</v>
      </c>
      <c r="T143" s="19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4" t="s">
        <v>184</v>
      </c>
      <c r="AT143" s="194" t="s">
        <v>180</v>
      </c>
      <c r="AU143" s="194" t="s">
        <v>75</v>
      </c>
      <c r="AY143" s="15" t="s">
        <v>142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5" t="s">
        <v>82</v>
      </c>
      <c r="BK143" s="195">
        <f>ROUND(I143*H143,2)</f>
        <v>0</v>
      </c>
      <c r="BL143" s="15" t="s">
        <v>141</v>
      </c>
      <c r="BM143" s="194" t="s">
        <v>506</v>
      </c>
    </row>
    <row r="144" s="2" customFormat="1">
      <c r="A144" s="36"/>
      <c r="B144" s="37"/>
      <c r="C144" s="38"/>
      <c r="D144" s="196" t="s">
        <v>144</v>
      </c>
      <c r="E144" s="38"/>
      <c r="F144" s="197" t="s">
        <v>505</v>
      </c>
      <c r="G144" s="38"/>
      <c r="H144" s="38"/>
      <c r="I144" s="198"/>
      <c r="J144" s="38"/>
      <c r="K144" s="38"/>
      <c r="L144" s="42"/>
      <c r="M144" s="199"/>
      <c r="N144" s="200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144</v>
      </c>
      <c r="AU144" s="15" t="s">
        <v>75</v>
      </c>
    </row>
    <row r="145" s="2" customFormat="1" ht="16.5" customHeight="1">
      <c r="A145" s="36"/>
      <c r="B145" s="37"/>
      <c r="C145" s="214" t="s">
        <v>256</v>
      </c>
      <c r="D145" s="214" t="s">
        <v>180</v>
      </c>
      <c r="E145" s="215" t="s">
        <v>242</v>
      </c>
      <c r="F145" s="216" t="s">
        <v>243</v>
      </c>
      <c r="G145" s="217" t="s">
        <v>216</v>
      </c>
      <c r="H145" s="218">
        <v>8</v>
      </c>
      <c r="I145" s="219"/>
      <c r="J145" s="220">
        <f>ROUND(I145*H145,2)</f>
        <v>0</v>
      </c>
      <c r="K145" s="216" t="s">
        <v>31</v>
      </c>
      <c r="L145" s="221"/>
      <c r="M145" s="222" t="s">
        <v>31</v>
      </c>
      <c r="N145" s="223" t="s">
        <v>46</v>
      </c>
      <c r="O145" s="82"/>
      <c r="P145" s="192">
        <f>O145*H145</f>
        <v>0</v>
      </c>
      <c r="Q145" s="192">
        <v>0.0040000000000000001</v>
      </c>
      <c r="R145" s="192">
        <f>Q145*H145</f>
        <v>0.032000000000000001</v>
      </c>
      <c r="S145" s="192">
        <v>0</v>
      </c>
      <c r="T145" s="19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4" t="s">
        <v>184</v>
      </c>
      <c r="AT145" s="194" t="s">
        <v>180</v>
      </c>
      <c r="AU145" s="194" t="s">
        <v>75</v>
      </c>
      <c r="AY145" s="15" t="s">
        <v>142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5" t="s">
        <v>82</v>
      </c>
      <c r="BK145" s="195">
        <f>ROUND(I145*H145,2)</f>
        <v>0</v>
      </c>
      <c r="BL145" s="15" t="s">
        <v>141</v>
      </c>
      <c r="BM145" s="194" t="s">
        <v>507</v>
      </c>
    </row>
    <row r="146" s="2" customFormat="1">
      <c r="A146" s="36"/>
      <c r="B146" s="37"/>
      <c r="C146" s="38"/>
      <c r="D146" s="196" t="s">
        <v>144</v>
      </c>
      <c r="E146" s="38"/>
      <c r="F146" s="197" t="s">
        <v>243</v>
      </c>
      <c r="G146" s="38"/>
      <c r="H146" s="38"/>
      <c r="I146" s="198"/>
      <c r="J146" s="38"/>
      <c r="K146" s="38"/>
      <c r="L146" s="42"/>
      <c r="M146" s="199"/>
      <c r="N146" s="200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144</v>
      </c>
      <c r="AU146" s="15" t="s">
        <v>75</v>
      </c>
    </row>
    <row r="147" s="2" customFormat="1" ht="16.5" customHeight="1">
      <c r="A147" s="36"/>
      <c r="B147" s="37"/>
      <c r="C147" s="214" t="s">
        <v>7</v>
      </c>
      <c r="D147" s="214" t="s">
        <v>180</v>
      </c>
      <c r="E147" s="215" t="s">
        <v>508</v>
      </c>
      <c r="F147" s="216" t="s">
        <v>509</v>
      </c>
      <c r="G147" s="217" t="s">
        <v>216</v>
      </c>
      <c r="H147" s="218">
        <v>2</v>
      </c>
      <c r="I147" s="219"/>
      <c r="J147" s="220">
        <f>ROUND(I147*H147,2)</f>
        <v>0</v>
      </c>
      <c r="K147" s="216" t="s">
        <v>31</v>
      </c>
      <c r="L147" s="221"/>
      <c r="M147" s="222" t="s">
        <v>31</v>
      </c>
      <c r="N147" s="223" t="s">
        <v>46</v>
      </c>
      <c r="O147" s="82"/>
      <c r="P147" s="192">
        <f>O147*H147</f>
        <v>0</v>
      </c>
      <c r="Q147" s="192">
        <v>0.040000000000000001</v>
      </c>
      <c r="R147" s="192">
        <f>Q147*H147</f>
        <v>0.080000000000000002</v>
      </c>
      <c r="S147" s="192">
        <v>0</v>
      </c>
      <c r="T147" s="193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4" t="s">
        <v>184</v>
      </c>
      <c r="AT147" s="194" t="s">
        <v>180</v>
      </c>
      <c r="AU147" s="194" t="s">
        <v>75</v>
      </c>
      <c r="AY147" s="15" t="s">
        <v>142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5" t="s">
        <v>82</v>
      </c>
      <c r="BK147" s="195">
        <f>ROUND(I147*H147,2)</f>
        <v>0</v>
      </c>
      <c r="BL147" s="15" t="s">
        <v>141</v>
      </c>
      <c r="BM147" s="194" t="s">
        <v>510</v>
      </c>
    </row>
    <row r="148" s="2" customFormat="1">
      <c r="A148" s="36"/>
      <c r="B148" s="37"/>
      <c r="C148" s="38"/>
      <c r="D148" s="196" t="s">
        <v>144</v>
      </c>
      <c r="E148" s="38"/>
      <c r="F148" s="197" t="s">
        <v>509</v>
      </c>
      <c r="G148" s="38"/>
      <c r="H148" s="38"/>
      <c r="I148" s="198"/>
      <c r="J148" s="38"/>
      <c r="K148" s="38"/>
      <c r="L148" s="42"/>
      <c r="M148" s="199"/>
      <c r="N148" s="200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144</v>
      </c>
      <c r="AU148" s="15" t="s">
        <v>75</v>
      </c>
    </row>
    <row r="149" s="2" customFormat="1" ht="16.5" customHeight="1">
      <c r="A149" s="36"/>
      <c r="B149" s="37"/>
      <c r="C149" s="214" t="s">
        <v>266</v>
      </c>
      <c r="D149" s="214" t="s">
        <v>180</v>
      </c>
      <c r="E149" s="215" t="s">
        <v>511</v>
      </c>
      <c r="F149" s="216" t="s">
        <v>512</v>
      </c>
      <c r="G149" s="217" t="s">
        <v>216</v>
      </c>
      <c r="H149" s="218">
        <v>2</v>
      </c>
      <c r="I149" s="219"/>
      <c r="J149" s="220">
        <f>ROUND(I149*H149,2)</f>
        <v>0</v>
      </c>
      <c r="K149" s="216" t="s">
        <v>31</v>
      </c>
      <c r="L149" s="221"/>
      <c r="M149" s="222" t="s">
        <v>31</v>
      </c>
      <c r="N149" s="223" t="s">
        <v>46</v>
      </c>
      <c r="O149" s="82"/>
      <c r="P149" s="192">
        <f>O149*H149</f>
        <v>0</v>
      </c>
      <c r="Q149" s="192">
        <v>0.040000000000000001</v>
      </c>
      <c r="R149" s="192">
        <f>Q149*H149</f>
        <v>0.080000000000000002</v>
      </c>
      <c r="S149" s="192">
        <v>0</v>
      </c>
      <c r="T149" s="193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4" t="s">
        <v>184</v>
      </c>
      <c r="AT149" s="194" t="s">
        <v>180</v>
      </c>
      <c r="AU149" s="194" t="s">
        <v>75</v>
      </c>
      <c r="AY149" s="15" t="s">
        <v>142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5" t="s">
        <v>82</v>
      </c>
      <c r="BK149" s="195">
        <f>ROUND(I149*H149,2)</f>
        <v>0</v>
      </c>
      <c r="BL149" s="15" t="s">
        <v>141</v>
      </c>
      <c r="BM149" s="194" t="s">
        <v>513</v>
      </c>
    </row>
    <row r="150" s="2" customFormat="1">
      <c r="A150" s="36"/>
      <c r="B150" s="37"/>
      <c r="C150" s="38"/>
      <c r="D150" s="196" t="s">
        <v>144</v>
      </c>
      <c r="E150" s="38"/>
      <c r="F150" s="197" t="s">
        <v>512</v>
      </c>
      <c r="G150" s="38"/>
      <c r="H150" s="38"/>
      <c r="I150" s="198"/>
      <c r="J150" s="38"/>
      <c r="K150" s="38"/>
      <c r="L150" s="42"/>
      <c r="M150" s="199"/>
      <c r="N150" s="200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144</v>
      </c>
      <c r="AU150" s="15" t="s">
        <v>75</v>
      </c>
    </row>
    <row r="151" s="2" customFormat="1" ht="16.5" customHeight="1">
      <c r="A151" s="36"/>
      <c r="B151" s="37"/>
      <c r="C151" s="214" t="s">
        <v>273</v>
      </c>
      <c r="D151" s="214" t="s">
        <v>180</v>
      </c>
      <c r="E151" s="215" t="s">
        <v>514</v>
      </c>
      <c r="F151" s="216" t="s">
        <v>515</v>
      </c>
      <c r="G151" s="217" t="s">
        <v>216</v>
      </c>
      <c r="H151" s="218">
        <v>2</v>
      </c>
      <c r="I151" s="219"/>
      <c r="J151" s="220">
        <f>ROUND(I151*H151,2)</f>
        <v>0</v>
      </c>
      <c r="K151" s="216" t="s">
        <v>31</v>
      </c>
      <c r="L151" s="221"/>
      <c r="M151" s="222" t="s">
        <v>31</v>
      </c>
      <c r="N151" s="223" t="s">
        <v>46</v>
      </c>
      <c r="O151" s="82"/>
      <c r="P151" s="192">
        <f>O151*H151</f>
        <v>0</v>
      </c>
      <c r="Q151" s="192">
        <v>0.040000000000000001</v>
      </c>
      <c r="R151" s="192">
        <f>Q151*H151</f>
        <v>0.080000000000000002</v>
      </c>
      <c r="S151" s="192">
        <v>0</v>
      </c>
      <c r="T151" s="193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4" t="s">
        <v>184</v>
      </c>
      <c r="AT151" s="194" t="s">
        <v>180</v>
      </c>
      <c r="AU151" s="194" t="s">
        <v>75</v>
      </c>
      <c r="AY151" s="15" t="s">
        <v>142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5" t="s">
        <v>82</v>
      </c>
      <c r="BK151" s="195">
        <f>ROUND(I151*H151,2)</f>
        <v>0</v>
      </c>
      <c r="BL151" s="15" t="s">
        <v>141</v>
      </c>
      <c r="BM151" s="194" t="s">
        <v>516</v>
      </c>
    </row>
    <row r="152" s="2" customFormat="1">
      <c r="A152" s="36"/>
      <c r="B152" s="37"/>
      <c r="C152" s="38"/>
      <c r="D152" s="196" t="s">
        <v>144</v>
      </c>
      <c r="E152" s="38"/>
      <c r="F152" s="197" t="s">
        <v>515</v>
      </c>
      <c r="G152" s="38"/>
      <c r="H152" s="38"/>
      <c r="I152" s="198"/>
      <c r="J152" s="38"/>
      <c r="K152" s="38"/>
      <c r="L152" s="42"/>
      <c r="M152" s="199"/>
      <c r="N152" s="200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144</v>
      </c>
      <c r="AU152" s="15" t="s">
        <v>75</v>
      </c>
    </row>
    <row r="153" s="2" customFormat="1" ht="16.5" customHeight="1">
      <c r="A153" s="36"/>
      <c r="B153" s="37"/>
      <c r="C153" s="214" t="s">
        <v>280</v>
      </c>
      <c r="D153" s="214" t="s">
        <v>180</v>
      </c>
      <c r="E153" s="215" t="s">
        <v>517</v>
      </c>
      <c r="F153" s="216" t="s">
        <v>518</v>
      </c>
      <c r="G153" s="217" t="s">
        <v>216</v>
      </c>
      <c r="H153" s="218">
        <v>2</v>
      </c>
      <c r="I153" s="219"/>
      <c r="J153" s="220">
        <f>ROUND(I153*H153,2)</f>
        <v>0</v>
      </c>
      <c r="K153" s="216" t="s">
        <v>31</v>
      </c>
      <c r="L153" s="221"/>
      <c r="M153" s="222" t="s">
        <v>31</v>
      </c>
      <c r="N153" s="223" t="s">
        <v>46</v>
      </c>
      <c r="O153" s="82"/>
      <c r="P153" s="192">
        <f>O153*H153</f>
        <v>0</v>
      </c>
      <c r="Q153" s="192">
        <v>0.040000000000000001</v>
      </c>
      <c r="R153" s="192">
        <f>Q153*H153</f>
        <v>0.080000000000000002</v>
      </c>
      <c r="S153" s="192">
        <v>0</v>
      </c>
      <c r="T153" s="19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4" t="s">
        <v>184</v>
      </c>
      <c r="AT153" s="194" t="s">
        <v>180</v>
      </c>
      <c r="AU153" s="194" t="s">
        <v>75</v>
      </c>
      <c r="AY153" s="15" t="s">
        <v>142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5" t="s">
        <v>82</v>
      </c>
      <c r="BK153" s="195">
        <f>ROUND(I153*H153,2)</f>
        <v>0</v>
      </c>
      <c r="BL153" s="15" t="s">
        <v>141</v>
      </c>
      <c r="BM153" s="194" t="s">
        <v>519</v>
      </c>
    </row>
    <row r="154" s="2" customFormat="1">
      <c r="A154" s="36"/>
      <c r="B154" s="37"/>
      <c r="C154" s="38"/>
      <c r="D154" s="196" t="s">
        <v>144</v>
      </c>
      <c r="E154" s="38"/>
      <c r="F154" s="197" t="s">
        <v>518</v>
      </c>
      <c r="G154" s="38"/>
      <c r="H154" s="38"/>
      <c r="I154" s="198"/>
      <c r="J154" s="38"/>
      <c r="K154" s="38"/>
      <c r="L154" s="42"/>
      <c r="M154" s="199"/>
      <c r="N154" s="200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144</v>
      </c>
      <c r="AU154" s="15" t="s">
        <v>75</v>
      </c>
    </row>
    <row r="155" s="2" customFormat="1" ht="24.15" customHeight="1">
      <c r="A155" s="36"/>
      <c r="B155" s="37"/>
      <c r="C155" s="183" t="s">
        <v>286</v>
      </c>
      <c r="D155" s="183" t="s">
        <v>136</v>
      </c>
      <c r="E155" s="184" t="s">
        <v>250</v>
      </c>
      <c r="F155" s="185" t="s">
        <v>251</v>
      </c>
      <c r="G155" s="186" t="s">
        <v>216</v>
      </c>
      <c r="H155" s="187">
        <v>34</v>
      </c>
      <c r="I155" s="188"/>
      <c r="J155" s="189">
        <f>ROUND(I155*H155,2)</f>
        <v>0</v>
      </c>
      <c r="K155" s="185" t="s">
        <v>140</v>
      </c>
      <c r="L155" s="42"/>
      <c r="M155" s="190" t="s">
        <v>31</v>
      </c>
      <c r="N155" s="191" t="s">
        <v>46</v>
      </c>
      <c r="O155" s="82"/>
      <c r="P155" s="192">
        <f>O155*H155</f>
        <v>0</v>
      </c>
      <c r="Q155" s="192">
        <v>5.8E-05</v>
      </c>
      <c r="R155" s="192">
        <f>Q155*H155</f>
        <v>0.0019719999999999998</v>
      </c>
      <c r="S155" s="192">
        <v>0</v>
      </c>
      <c r="T155" s="193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4" t="s">
        <v>141</v>
      </c>
      <c r="AT155" s="194" t="s">
        <v>136</v>
      </c>
      <c r="AU155" s="194" t="s">
        <v>75</v>
      </c>
      <c r="AY155" s="15" t="s">
        <v>142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5" t="s">
        <v>82</v>
      </c>
      <c r="BK155" s="195">
        <f>ROUND(I155*H155,2)</f>
        <v>0</v>
      </c>
      <c r="BL155" s="15" t="s">
        <v>141</v>
      </c>
      <c r="BM155" s="194" t="s">
        <v>520</v>
      </c>
    </row>
    <row r="156" s="2" customFormat="1">
      <c r="A156" s="36"/>
      <c r="B156" s="37"/>
      <c r="C156" s="38"/>
      <c r="D156" s="196" t="s">
        <v>144</v>
      </c>
      <c r="E156" s="38"/>
      <c r="F156" s="197" t="s">
        <v>253</v>
      </c>
      <c r="G156" s="38"/>
      <c r="H156" s="38"/>
      <c r="I156" s="198"/>
      <c r="J156" s="38"/>
      <c r="K156" s="38"/>
      <c r="L156" s="42"/>
      <c r="M156" s="199"/>
      <c r="N156" s="200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144</v>
      </c>
      <c r="AU156" s="15" t="s">
        <v>75</v>
      </c>
    </row>
    <row r="157" s="2" customFormat="1">
      <c r="A157" s="36"/>
      <c r="B157" s="37"/>
      <c r="C157" s="38"/>
      <c r="D157" s="201" t="s">
        <v>146</v>
      </c>
      <c r="E157" s="38"/>
      <c r="F157" s="202" t="s">
        <v>254</v>
      </c>
      <c r="G157" s="38"/>
      <c r="H157" s="38"/>
      <c r="I157" s="198"/>
      <c r="J157" s="38"/>
      <c r="K157" s="38"/>
      <c r="L157" s="42"/>
      <c r="M157" s="199"/>
      <c r="N157" s="200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146</v>
      </c>
      <c r="AU157" s="15" t="s">
        <v>75</v>
      </c>
    </row>
    <row r="158" s="10" customFormat="1">
      <c r="A158" s="10"/>
      <c r="B158" s="203"/>
      <c r="C158" s="204"/>
      <c r="D158" s="196" t="s">
        <v>148</v>
      </c>
      <c r="E158" s="205" t="s">
        <v>31</v>
      </c>
      <c r="F158" s="206" t="s">
        <v>521</v>
      </c>
      <c r="G158" s="204"/>
      <c r="H158" s="207">
        <v>34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13" t="s">
        <v>148</v>
      </c>
      <c r="AU158" s="213" t="s">
        <v>75</v>
      </c>
      <c r="AV158" s="10" t="s">
        <v>84</v>
      </c>
      <c r="AW158" s="10" t="s">
        <v>37</v>
      </c>
      <c r="AX158" s="10" t="s">
        <v>82</v>
      </c>
      <c r="AY158" s="213" t="s">
        <v>142</v>
      </c>
    </row>
    <row r="159" s="2" customFormat="1" ht="21.75" customHeight="1">
      <c r="A159" s="36"/>
      <c r="B159" s="37"/>
      <c r="C159" s="214" t="s">
        <v>291</v>
      </c>
      <c r="D159" s="214" t="s">
        <v>180</v>
      </c>
      <c r="E159" s="215" t="s">
        <v>257</v>
      </c>
      <c r="F159" s="216" t="s">
        <v>258</v>
      </c>
      <c r="G159" s="217" t="s">
        <v>216</v>
      </c>
      <c r="H159" s="218">
        <v>102</v>
      </c>
      <c r="I159" s="219"/>
      <c r="J159" s="220">
        <f>ROUND(I159*H159,2)</f>
        <v>0</v>
      </c>
      <c r="K159" s="216" t="s">
        <v>140</v>
      </c>
      <c r="L159" s="221"/>
      <c r="M159" s="222" t="s">
        <v>31</v>
      </c>
      <c r="N159" s="223" t="s">
        <v>46</v>
      </c>
      <c r="O159" s="82"/>
      <c r="P159" s="192">
        <f>O159*H159</f>
        <v>0</v>
      </c>
      <c r="Q159" s="192">
        <v>0.0070899999999999999</v>
      </c>
      <c r="R159" s="192">
        <f>Q159*H159</f>
        <v>0.72318000000000004</v>
      </c>
      <c r="S159" s="192">
        <v>0</v>
      </c>
      <c r="T159" s="19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4" t="s">
        <v>184</v>
      </c>
      <c r="AT159" s="194" t="s">
        <v>180</v>
      </c>
      <c r="AU159" s="194" t="s">
        <v>75</v>
      </c>
      <c r="AY159" s="15" t="s">
        <v>142</v>
      </c>
      <c r="BE159" s="195">
        <f>IF(N159="základní",J159,0)</f>
        <v>0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5" t="s">
        <v>82</v>
      </c>
      <c r="BK159" s="195">
        <f>ROUND(I159*H159,2)</f>
        <v>0</v>
      </c>
      <c r="BL159" s="15" t="s">
        <v>141</v>
      </c>
      <c r="BM159" s="194" t="s">
        <v>522</v>
      </c>
    </row>
    <row r="160" s="2" customFormat="1">
      <c r="A160" s="36"/>
      <c r="B160" s="37"/>
      <c r="C160" s="38"/>
      <c r="D160" s="196" t="s">
        <v>144</v>
      </c>
      <c r="E160" s="38"/>
      <c r="F160" s="197" t="s">
        <v>258</v>
      </c>
      <c r="G160" s="38"/>
      <c r="H160" s="38"/>
      <c r="I160" s="198"/>
      <c r="J160" s="38"/>
      <c r="K160" s="38"/>
      <c r="L160" s="42"/>
      <c r="M160" s="199"/>
      <c r="N160" s="200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144</v>
      </c>
      <c r="AU160" s="15" t="s">
        <v>75</v>
      </c>
    </row>
    <row r="161" s="10" customFormat="1">
      <c r="A161" s="10"/>
      <c r="B161" s="203"/>
      <c r="C161" s="204"/>
      <c r="D161" s="196" t="s">
        <v>148</v>
      </c>
      <c r="E161" s="205" t="s">
        <v>31</v>
      </c>
      <c r="F161" s="206" t="s">
        <v>523</v>
      </c>
      <c r="G161" s="204"/>
      <c r="H161" s="207">
        <v>102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13" t="s">
        <v>148</v>
      </c>
      <c r="AU161" s="213" t="s">
        <v>75</v>
      </c>
      <c r="AV161" s="10" t="s">
        <v>84</v>
      </c>
      <c r="AW161" s="10" t="s">
        <v>37</v>
      </c>
      <c r="AX161" s="10" t="s">
        <v>82</v>
      </c>
      <c r="AY161" s="213" t="s">
        <v>142</v>
      </c>
    </row>
    <row r="162" s="2" customFormat="1" ht="24.15" customHeight="1">
      <c r="A162" s="36"/>
      <c r="B162" s="37"/>
      <c r="C162" s="183" t="s">
        <v>296</v>
      </c>
      <c r="D162" s="183" t="s">
        <v>136</v>
      </c>
      <c r="E162" s="184" t="s">
        <v>261</v>
      </c>
      <c r="F162" s="185" t="s">
        <v>262</v>
      </c>
      <c r="G162" s="186" t="s">
        <v>216</v>
      </c>
      <c r="H162" s="187">
        <v>34</v>
      </c>
      <c r="I162" s="188"/>
      <c r="J162" s="189">
        <f>ROUND(I162*H162,2)</f>
        <v>0</v>
      </c>
      <c r="K162" s="185" t="s">
        <v>31</v>
      </c>
      <c r="L162" s="42"/>
      <c r="M162" s="190" t="s">
        <v>31</v>
      </c>
      <c r="N162" s="191" t="s">
        <v>46</v>
      </c>
      <c r="O162" s="82"/>
      <c r="P162" s="192">
        <f>O162*H162</f>
        <v>0</v>
      </c>
      <c r="Q162" s="192">
        <v>0.0020823999999999999</v>
      </c>
      <c r="R162" s="192">
        <f>Q162*H162</f>
        <v>0.070801599999999992</v>
      </c>
      <c r="S162" s="192">
        <v>0</v>
      </c>
      <c r="T162" s="193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4" t="s">
        <v>141</v>
      </c>
      <c r="AT162" s="194" t="s">
        <v>136</v>
      </c>
      <c r="AU162" s="194" t="s">
        <v>75</v>
      </c>
      <c r="AY162" s="15" t="s">
        <v>142</v>
      </c>
      <c r="BE162" s="195">
        <f>IF(N162="základní",J162,0)</f>
        <v>0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5" t="s">
        <v>82</v>
      </c>
      <c r="BK162" s="195">
        <f>ROUND(I162*H162,2)</f>
        <v>0</v>
      </c>
      <c r="BL162" s="15" t="s">
        <v>141</v>
      </c>
      <c r="BM162" s="194" t="s">
        <v>524</v>
      </c>
    </row>
    <row r="163" s="2" customFormat="1">
      <c r="A163" s="36"/>
      <c r="B163" s="37"/>
      <c r="C163" s="38"/>
      <c r="D163" s="196" t="s">
        <v>144</v>
      </c>
      <c r="E163" s="38"/>
      <c r="F163" s="197" t="s">
        <v>264</v>
      </c>
      <c r="G163" s="38"/>
      <c r="H163" s="38"/>
      <c r="I163" s="198"/>
      <c r="J163" s="38"/>
      <c r="K163" s="38"/>
      <c r="L163" s="42"/>
      <c r="M163" s="199"/>
      <c r="N163" s="200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144</v>
      </c>
      <c r="AU163" s="15" t="s">
        <v>75</v>
      </c>
    </row>
    <row r="164" s="10" customFormat="1">
      <c r="A164" s="10"/>
      <c r="B164" s="203"/>
      <c r="C164" s="204"/>
      <c r="D164" s="196" t="s">
        <v>148</v>
      </c>
      <c r="E164" s="205" t="s">
        <v>31</v>
      </c>
      <c r="F164" s="206" t="s">
        <v>525</v>
      </c>
      <c r="G164" s="204"/>
      <c r="H164" s="207">
        <v>34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3" t="s">
        <v>148</v>
      </c>
      <c r="AU164" s="213" t="s">
        <v>75</v>
      </c>
      <c r="AV164" s="10" t="s">
        <v>84</v>
      </c>
      <c r="AW164" s="10" t="s">
        <v>37</v>
      </c>
      <c r="AX164" s="10" t="s">
        <v>82</v>
      </c>
      <c r="AY164" s="213" t="s">
        <v>142</v>
      </c>
    </row>
    <row r="165" s="2" customFormat="1" ht="24.15" customHeight="1">
      <c r="A165" s="36"/>
      <c r="B165" s="37"/>
      <c r="C165" s="183" t="s">
        <v>302</v>
      </c>
      <c r="D165" s="183" t="s">
        <v>136</v>
      </c>
      <c r="E165" s="184" t="s">
        <v>267</v>
      </c>
      <c r="F165" s="185" t="s">
        <v>268</v>
      </c>
      <c r="G165" s="186" t="s">
        <v>216</v>
      </c>
      <c r="H165" s="187">
        <v>34</v>
      </c>
      <c r="I165" s="188"/>
      <c r="J165" s="189">
        <f>ROUND(I165*H165,2)</f>
        <v>0</v>
      </c>
      <c r="K165" s="185" t="s">
        <v>140</v>
      </c>
      <c r="L165" s="42"/>
      <c r="M165" s="190" t="s">
        <v>31</v>
      </c>
      <c r="N165" s="191" t="s">
        <v>46</v>
      </c>
      <c r="O165" s="82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4" t="s">
        <v>141</v>
      </c>
      <c r="AT165" s="194" t="s">
        <v>136</v>
      </c>
      <c r="AU165" s="194" t="s">
        <v>75</v>
      </c>
      <c r="AY165" s="15" t="s">
        <v>142</v>
      </c>
      <c r="BE165" s="195">
        <f>IF(N165="základní",J165,0)</f>
        <v>0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5" t="s">
        <v>82</v>
      </c>
      <c r="BK165" s="195">
        <f>ROUND(I165*H165,2)</f>
        <v>0</v>
      </c>
      <c r="BL165" s="15" t="s">
        <v>141</v>
      </c>
      <c r="BM165" s="194" t="s">
        <v>526</v>
      </c>
    </row>
    <row r="166" s="2" customFormat="1">
      <c r="A166" s="36"/>
      <c r="B166" s="37"/>
      <c r="C166" s="38"/>
      <c r="D166" s="196" t="s">
        <v>144</v>
      </c>
      <c r="E166" s="38"/>
      <c r="F166" s="197" t="s">
        <v>270</v>
      </c>
      <c r="G166" s="38"/>
      <c r="H166" s="38"/>
      <c r="I166" s="198"/>
      <c r="J166" s="38"/>
      <c r="K166" s="38"/>
      <c r="L166" s="42"/>
      <c r="M166" s="199"/>
      <c r="N166" s="200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144</v>
      </c>
      <c r="AU166" s="15" t="s">
        <v>75</v>
      </c>
    </row>
    <row r="167" s="2" customFormat="1">
      <c r="A167" s="36"/>
      <c r="B167" s="37"/>
      <c r="C167" s="38"/>
      <c r="D167" s="201" t="s">
        <v>146</v>
      </c>
      <c r="E167" s="38"/>
      <c r="F167" s="202" t="s">
        <v>271</v>
      </c>
      <c r="G167" s="38"/>
      <c r="H167" s="38"/>
      <c r="I167" s="198"/>
      <c r="J167" s="38"/>
      <c r="K167" s="38"/>
      <c r="L167" s="42"/>
      <c r="M167" s="199"/>
      <c r="N167" s="200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146</v>
      </c>
      <c r="AU167" s="15" t="s">
        <v>75</v>
      </c>
    </row>
    <row r="168" s="10" customFormat="1">
      <c r="A168" s="10"/>
      <c r="B168" s="203"/>
      <c r="C168" s="204"/>
      <c r="D168" s="196" t="s">
        <v>148</v>
      </c>
      <c r="E168" s="205" t="s">
        <v>31</v>
      </c>
      <c r="F168" s="206" t="s">
        <v>527</v>
      </c>
      <c r="G168" s="204"/>
      <c r="H168" s="207">
        <v>34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3" t="s">
        <v>148</v>
      </c>
      <c r="AU168" s="213" t="s">
        <v>75</v>
      </c>
      <c r="AV168" s="10" t="s">
        <v>84</v>
      </c>
      <c r="AW168" s="10" t="s">
        <v>37</v>
      </c>
      <c r="AX168" s="10" t="s">
        <v>82</v>
      </c>
      <c r="AY168" s="213" t="s">
        <v>142</v>
      </c>
    </row>
    <row r="169" s="2" customFormat="1" ht="24.15" customHeight="1">
      <c r="A169" s="36"/>
      <c r="B169" s="37"/>
      <c r="C169" s="183" t="s">
        <v>306</v>
      </c>
      <c r="D169" s="183" t="s">
        <v>136</v>
      </c>
      <c r="E169" s="184" t="s">
        <v>274</v>
      </c>
      <c r="F169" s="185" t="s">
        <v>275</v>
      </c>
      <c r="G169" s="186" t="s">
        <v>197</v>
      </c>
      <c r="H169" s="187">
        <v>0.0040000000000000001</v>
      </c>
      <c r="I169" s="188"/>
      <c r="J169" s="189">
        <f>ROUND(I169*H169,2)</f>
        <v>0</v>
      </c>
      <c r="K169" s="185" t="s">
        <v>31</v>
      </c>
      <c r="L169" s="42"/>
      <c r="M169" s="190" t="s">
        <v>31</v>
      </c>
      <c r="N169" s="191" t="s">
        <v>46</v>
      </c>
      <c r="O169" s="82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4" t="s">
        <v>141</v>
      </c>
      <c r="AT169" s="194" t="s">
        <v>136</v>
      </c>
      <c r="AU169" s="194" t="s">
        <v>75</v>
      </c>
      <c r="AY169" s="15" t="s">
        <v>142</v>
      </c>
      <c r="BE169" s="195">
        <f>IF(N169="základní",J169,0)</f>
        <v>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5" t="s">
        <v>82</v>
      </c>
      <c r="BK169" s="195">
        <f>ROUND(I169*H169,2)</f>
        <v>0</v>
      </c>
      <c r="BL169" s="15" t="s">
        <v>141</v>
      </c>
      <c r="BM169" s="194" t="s">
        <v>528</v>
      </c>
    </row>
    <row r="170" s="2" customFormat="1">
      <c r="A170" s="36"/>
      <c r="B170" s="37"/>
      <c r="C170" s="38"/>
      <c r="D170" s="196" t="s">
        <v>144</v>
      </c>
      <c r="E170" s="38"/>
      <c r="F170" s="197" t="s">
        <v>277</v>
      </c>
      <c r="G170" s="38"/>
      <c r="H170" s="38"/>
      <c r="I170" s="198"/>
      <c r="J170" s="38"/>
      <c r="K170" s="38"/>
      <c r="L170" s="42"/>
      <c r="M170" s="199"/>
      <c r="N170" s="200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144</v>
      </c>
      <c r="AU170" s="15" t="s">
        <v>75</v>
      </c>
    </row>
    <row r="171" s="10" customFormat="1">
      <c r="A171" s="10"/>
      <c r="B171" s="203"/>
      <c r="C171" s="204"/>
      <c r="D171" s="196" t="s">
        <v>148</v>
      </c>
      <c r="E171" s="205" t="s">
        <v>31</v>
      </c>
      <c r="F171" s="206" t="s">
        <v>529</v>
      </c>
      <c r="G171" s="204"/>
      <c r="H171" s="207">
        <v>0.0040000000000000001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3" t="s">
        <v>148</v>
      </c>
      <c r="AU171" s="213" t="s">
        <v>75</v>
      </c>
      <c r="AV171" s="10" t="s">
        <v>84</v>
      </c>
      <c r="AW171" s="10" t="s">
        <v>37</v>
      </c>
      <c r="AX171" s="10" t="s">
        <v>82</v>
      </c>
      <c r="AY171" s="213" t="s">
        <v>142</v>
      </c>
    </row>
    <row r="172" s="2" customFormat="1" ht="24.15" customHeight="1">
      <c r="A172" s="36"/>
      <c r="B172" s="37"/>
      <c r="C172" s="214" t="s">
        <v>310</v>
      </c>
      <c r="D172" s="214" t="s">
        <v>180</v>
      </c>
      <c r="E172" s="215" t="s">
        <v>281</v>
      </c>
      <c r="F172" s="216" t="s">
        <v>282</v>
      </c>
      <c r="G172" s="217" t="s">
        <v>183</v>
      </c>
      <c r="H172" s="218">
        <v>0.0040000000000000001</v>
      </c>
      <c r="I172" s="219"/>
      <c r="J172" s="220">
        <f>ROUND(I172*H172,2)</f>
        <v>0</v>
      </c>
      <c r="K172" s="216" t="s">
        <v>31</v>
      </c>
      <c r="L172" s="221"/>
      <c r="M172" s="222" t="s">
        <v>31</v>
      </c>
      <c r="N172" s="223" t="s">
        <v>46</v>
      </c>
      <c r="O172" s="82"/>
      <c r="P172" s="192">
        <f>O172*H172</f>
        <v>0</v>
      </c>
      <c r="Q172" s="192">
        <v>1</v>
      </c>
      <c r="R172" s="192">
        <f>Q172*H172</f>
        <v>0.0040000000000000001</v>
      </c>
      <c r="S172" s="192">
        <v>0</v>
      </c>
      <c r="T172" s="193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4" t="s">
        <v>184</v>
      </c>
      <c r="AT172" s="194" t="s">
        <v>180</v>
      </c>
      <c r="AU172" s="194" t="s">
        <v>75</v>
      </c>
      <c r="AY172" s="15" t="s">
        <v>142</v>
      </c>
      <c r="BE172" s="195">
        <f>IF(N172="základní",J172,0)</f>
        <v>0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5" t="s">
        <v>82</v>
      </c>
      <c r="BK172" s="195">
        <f>ROUND(I172*H172,2)</f>
        <v>0</v>
      </c>
      <c r="BL172" s="15" t="s">
        <v>141</v>
      </c>
      <c r="BM172" s="194" t="s">
        <v>530</v>
      </c>
    </row>
    <row r="173" s="2" customFormat="1">
      <c r="A173" s="36"/>
      <c r="B173" s="37"/>
      <c r="C173" s="38"/>
      <c r="D173" s="196" t="s">
        <v>144</v>
      </c>
      <c r="E173" s="38"/>
      <c r="F173" s="197" t="s">
        <v>284</v>
      </c>
      <c r="G173" s="38"/>
      <c r="H173" s="38"/>
      <c r="I173" s="198"/>
      <c r="J173" s="38"/>
      <c r="K173" s="38"/>
      <c r="L173" s="42"/>
      <c r="M173" s="199"/>
      <c r="N173" s="200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144</v>
      </c>
      <c r="AU173" s="15" t="s">
        <v>75</v>
      </c>
    </row>
    <row r="174" s="10" customFormat="1">
      <c r="A174" s="10"/>
      <c r="B174" s="203"/>
      <c r="C174" s="204"/>
      <c r="D174" s="196" t="s">
        <v>148</v>
      </c>
      <c r="E174" s="205" t="s">
        <v>31</v>
      </c>
      <c r="F174" s="206" t="s">
        <v>531</v>
      </c>
      <c r="G174" s="204"/>
      <c r="H174" s="207">
        <v>0.0040000000000000001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13" t="s">
        <v>148</v>
      </c>
      <c r="AU174" s="213" t="s">
        <v>75</v>
      </c>
      <c r="AV174" s="10" t="s">
        <v>84</v>
      </c>
      <c r="AW174" s="10" t="s">
        <v>37</v>
      </c>
      <c r="AX174" s="10" t="s">
        <v>82</v>
      </c>
      <c r="AY174" s="213" t="s">
        <v>142</v>
      </c>
    </row>
    <row r="175" s="2" customFormat="1" ht="24.15" customHeight="1">
      <c r="A175" s="36"/>
      <c r="B175" s="37"/>
      <c r="C175" s="183" t="s">
        <v>314</v>
      </c>
      <c r="D175" s="183" t="s">
        <v>136</v>
      </c>
      <c r="E175" s="184" t="s">
        <v>287</v>
      </c>
      <c r="F175" s="185" t="s">
        <v>275</v>
      </c>
      <c r="G175" s="186" t="s">
        <v>197</v>
      </c>
      <c r="H175" s="187">
        <v>0.0050000000000000001</v>
      </c>
      <c r="I175" s="188"/>
      <c r="J175" s="189">
        <f>ROUND(I175*H175,2)</f>
        <v>0</v>
      </c>
      <c r="K175" s="185" t="s">
        <v>140</v>
      </c>
      <c r="L175" s="42"/>
      <c r="M175" s="190" t="s">
        <v>31</v>
      </c>
      <c r="N175" s="191" t="s">
        <v>46</v>
      </c>
      <c r="O175" s="82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4" t="s">
        <v>141</v>
      </c>
      <c r="AT175" s="194" t="s">
        <v>136</v>
      </c>
      <c r="AU175" s="194" t="s">
        <v>75</v>
      </c>
      <c r="AY175" s="15" t="s">
        <v>142</v>
      </c>
      <c r="BE175" s="195">
        <f>IF(N175="základní",J175,0)</f>
        <v>0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5" t="s">
        <v>82</v>
      </c>
      <c r="BK175" s="195">
        <f>ROUND(I175*H175,2)</f>
        <v>0</v>
      </c>
      <c r="BL175" s="15" t="s">
        <v>141</v>
      </c>
      <c r="BM175" s="194" t="s">
        <v>532</v>
      </c>
    </row>
    <row r="176" s="2" customFormat="1">
      <c r="A176" s="36"/>
      <c r="B176" s="37"/>
      <c r="C176" s="38"/>
      <c r="D176" s="196" t="s">
        <v>144</v>
      </c>
      <c r="E176" s="38"/>
      <c r="F176" s="197" t="s">
        <v>277</v>
      </c>
      <c r="G176" s="38"/>
      <c r="H176" s="38"/>
      <c r="I176" s="198"/>
      <c r="J176" s="38"/>
      <c r="K176" s="38"/>
      <c r="L176" s="42"/>
      <c r="M176" s="199"/>
      <c r="N176" s="200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144</v>
      </c>
      <c r="AU176" s="15" t="s">
        <v>75</v>
      </c>
    </row>
    <row r="177" s="2" customFormat="1">
      <c r="A177" s="36"/>
      <c r="B177" s="37"/>
      <c r="C177" s="38"/>
      <c r="D177" s="201" t="s">
        <v>146</v>
      </c>
      <c r="E177" s="38"/>
      <c r="F177" s="202" t="s">
        <v>289</v>
      </c>
      <c r="G177" s="38"/>
      <c r="H177" s="38"/>
      <c r="I177" s="198"/>
      <c r="J177" s="38"/>
      <c r="K177" s="38"/>
      <c r="L177" s="42"/>
      <c r="M177" s="199"/>
      <c r="N177" s="200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146</v>
      </c>
      <c r="AU177" s="15" t="s">
        <v>75</v>
      </c>
    </row>
    <row r="178" s="10" customFormat="1">
      <c r="A178" s="10"/>
      <c r="B178" s="203"/>
      <c r="C178" s="204"/>
      <c r="D178" s="196" t="s">
        <v>148</v>
      </c>
      <c r="E178" s="205" t="s">
        <v>31</v>
      </c>
      <c r="F178" s="206" t="s">
        <v>533</v>
      </c>
      <c r="G178" s="204"/>
      <c r="H178" s="207">
        <v>0.0050000000000000001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3" t="s">
        <v>148</v>
      </c>
      <c r="AU178" s="213" t="s">
        <v>75</v>
      </c>
      <c r="AV178" s="10" t="s">
        <v>84</v>
      </c>
      <c r="AW178" s="10" t="s">
        <v>37</v>
      </c>
      <c r="AX178" s="10" t="s">
        <v>82</v>
      </c>
      <c r="AY178" s="213" t="s">
        <v>142</v>
      </c>
    </row>
    <row r="179" s="2" customFormat="1" ht="16.5" customHeight="1">
      <c r="A179" s="36"/>
      <c r="B179" s="37"/>
      <c r="C179" s="214" t="s">
        <v>318</v>
      </c>
      <c r="D179" s="214" t="s">
        <v>180</v>
      </c>
      <c r="E179" s="215" t="s">
        <v>292</v>
      </c>
      <c r="F179" s="216" t="s">
        <v>293</v>
      </c>
      <c r="G179" s="217" t="s">
        <v>183</v>
      </c>
      <c r="H179" s="218">
        <v>4.6799999999999997</v>
      </c>
      <c r="I179" s="219"/>
      <c r="J179" s="220">
        <f>ROUND(I179*H179,2)</f>
        <v>0</v>
      </c>
      <c r="K179" s="216" t="s">
        <v>140</v>
      </c>
      <c r="L179" s="221"/>
      <c r="M179" s="222" t="s">
        <v>31</v>
      </c>
      <c r="N179" s="223" t="s">
        <v>46</v>
      </c>
      <c r="O179" s="82"/>
      <c r="P179" s="192">
        <f>O179*H179</f>
        <v>0</v>
      </c>
      <c r="Q179" s="192">
        <v>0.001</v>
      </c>
      <c r="R179" s="192">
        <f>Q179*H179</f>
        <v>0.0046800000000000001</v>
      </c>
      <c r="S179" s="192">
        <v>0</v>
      </c>
      <c r="T179" s="193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4" t="s">
        <v>184</v>
      </c>
      <c r="AT179" s="194" t="s">
        <v>180</v>
      </c>
      <c r="AU179" s="194" t="s">
        <v>75</v>
      </c>
      <c r="AY179" s="15" t="s">
        <v>142</v>
      </c>
      <c r="BE179" s="195">
        <f>IF(N179="základní",J179,0)</f>
        <v>0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5" t="s">
        <v>82</v>
      </c>
      <c r="BK179" s="195">
        <f>ROUND(I179*H179,2)</f>
        <v>0</v>
      </c>
      <c r="BL179" s="15" t="s">
        <v>141</v>
      </c>
      <c r="BM179" s="194" t="s">
        <v>534</v>
      </c>
    </row>
    <row r="180" s="2" customFormat="1">
      <c r="A180" s="36"/>
      <c r="B180" s="37"/>
      <c r="C180" s="38"/>
      <c r="D180" s="196" t="s">
        <v>144</v>
      </c>
      <c r="E180" s="38"/>
      <c r="F180" s="197" t="s">
        <v>293</v>
      </c>
      <c r="G180" s="38"/>
      <c r="H180" s="38"/>
      <c r="I180" s="198"/>
      <c r="J180" s="38"/>
      <c r="K180" s="38"/>
      <c r="L180" s="42"/>
      <c r="M180" s="199"/>
      <c r="N180" s="200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144</v>
      </c>
      <c r="AU180" s="15" t="s">
        <v>75</v>
      </c>
    </row>
    <row r="181" s="10" customFormat="1">
      <c r="A181" s="10"/>
      <c r="B181" s="203"/>
      <c r="C181" s="204"/>
      <c r="D181" s="196" t="s">
        <v>148</v>
      </c>
      <c r="E181" s="205" t="s">
        <v>31</v>
      </c>
      <c r="F181" s="206" t="s">
        <v>535</v>
      </c>
      <c r="G181" s="204"/>
      <c r="H181" s="207">
        <v>4.6799999999999997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3" t="s">
        <v>148</v>
      </c>
      <c r="AU181" s="213" t="s">
        <v>75</v>
      </c>
      <c r="AV181" s="10" t="s">
        <v>84</v>
      </c>
      <c r="AW181" s="10" t="s">
        <v>37</v>
      </c>
      <c r="AX181" s="10" t="s">
        <v>82</v>
      </c>
      <c r="AY181" s="213" t="s">
        <v>142</v>
      </c>
    </row>
    <row r="182" s="2" customFormat="1" ht="24.15" customHeight="1">
      <c r="A182" s="36"/>
      <c r="B182" s="37"/>
      <c r="C182" s="183" t="s">
        <v>322</v>
      </c>
      <c r="D182" s="183" t="s">
        <v>136</v>
      </c>
      <c r="E182" s="184" t="s">
        <v>297</v>
      </c>
      <c r="F182" s="185" t="s">
        <v>298</v>
      </c>
      <c r="G182" s="186" t="s">
        <v>216</v>
      </c>
      <c r="H182" s="187">
        <v>49</v>
      </c>
      <c r="I182" s="188"/>
      <c r="J182" s="189">
        <f>ROUND(I182*H182,2)</f>
        <v>0</v>
      </c>
      <c r="K182" s="185" t="s">
        <v>140</v>
      </c>
      <c r="L182" s="42"/>
      <c r="M182" s="190" t="s">
        <v>31</v>
      </c>
      <c r="N182" s="191" t="s">
        <v>46</v>
      </c>
      <c r="O182" s="82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4" t="s">
        <v>141</v>
      </c>
      <c r="AT182" s="194" t="s">
        <v>136</v>
      </c>
      <c r="AU182" s="194" t="s">
        <v>75</v>
      </c>
      <c r="AY182" s="15" t="s">
        <v>142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5" t="s">
        <v>82</v>
      </c>
      <c r="BK182" s="195">
        <f>ROUND(I182*H182,2)</f>
        <v>0</v>
      </c>
      <c r="BL182" s="15" t="s">
        <v>141</v>
      </c>
      <c r="BM182" s="194" t="s">
        <v>536</v>
      </c>
    </row>
    <row r="183" s="2" customFormat="1">
      <c r="A183" s="36"/>
      <c r="B183" s="37"/>
      <c r="C183" s="38"/>
      <c r="D183" s="196" t="s">
        <v>144</v>
      </c>
      <c r="E183" s="38"/>
      <c r="F183" s="197" t="s">
        <v>300</v>
      </c>
      <c r="G183" s="38"/>
      <c r="H183" s="38"/>
      <c r="I183" s="198"/>
      <c r="J183" s="38"/>
      <c r="K183" s="38"/>
      <c r="L183" s="42"/>
      <c r="M183" s="199"/>
      <c r="N183" s="200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144</v>
      </c>
      <c r="AU183" s="15" t="s">
        <v>75</v>
      </c>
    </row>
    <row r="184" s="2" customFormat="1">
      <c r="A184" s="36"/>
      <c r="B184" s="37"/>
      <c r="C184" s="38"/>
      <c r="D184" s="201" t="s">
        <v>146</v>
      </c>
      <c r="E184" s="38"/>
      <c r="F184" s="202" t="s">
        <v>301</v>
      </c>
      <c r="G184" s="38"/>
      <c r="H184" s="38"/>
      <c r="I184" s="198"/>
      <c r="J184" s="38"/>
      <c r="K184" s="38"/>
      <c r="L184" s="42"/>
      <c r="M184" s="199"/>
      <c r="N184" s="200"/>
      <c r="O184" s="82"/>
      <c r="P184" s="82"/>
      <c r="Q184" s="82"/>
      <c r="R184" s="82"/>
      <c r="S184" s="82"/>
      <c r="T184" s="83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146</v>
      </c>
      <c r="AU184" s="15" t="s">
        <v>75</v>
      </c>
    </row>
    <row r="185" s="10" customFormat="1">
      <c r="A185" s="10"/>
      <c r="B185" s="203"/>
      <c r="C185" s="204"/>
      <c r="D185" s="196" t="s">
        <v>148</v>
      </c>
      <c r="E185" s="205" t="s">
        <v>31</v>
      </c>
      <c r="F185" s="206" t="s">
        <v>490</v>
      </c>
      <c r="G185" s="204"/>
      <c r="H185" s="207">
        <v>49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13" t="s">
        <v>148</v>
      </c>
      <c r="AU185" s="213" t="s">
        <v>75</v>
      </c>
      <c r="AV185" s="10" t="s">
        <v>84</v>
      </c>
      <c r="AW185" s="10" t="s">
        <v>37</v>
      </c>
      <c r="AX185" s="10" t="s">
        <v>82</v>
      </c>
      <c r="AY185" s="213" t="s">
        <v>142</v>
      </c>
    </row>
    <row r="186" s="2" customFormat="1" ht="21.75" customHeight="1">
      <c r="A186" s="36"/>
      <c r="B186" s="37"/>
      <c r="C186" s="214" t="s">
        <v>326</v>
      </c>
      <c r="D186" s="214" t="s">
        <v>180</v>
      </c>
      <c r="E186" s="215" t="s">
        <v>303</v>
      </c>
      <c r="F186" s="216" t="s">
        <v>304</v>
      </c>
      <c r="G186" s="217" t="s">
        <v>216</v>
      </c>
      <c r="H186" s="218">
        <v>2</v>
      </c>
      <c r="I186" s="219"/>
      <c r="J186" s="220">
        <f>ROUND(I186*H186,2)</f>
        <v>0</v>
      </c>
      <c r="K186" s="216" t="s">
        <v>31</v>
      </c>
      <c r="L186" s="221"/>
      <c r="M186" s="222" t="s">
        <v>31</v>
      </c>
      <c r="N186" s="223" t="s">
        <v>46</v>
      </c>
      <c r="O186" s="82"/>
      <c r="P186" s="192">
        <f>O186*H186</f>
        <v>0</v>
      </c>
      <c r="Q186" s="192">
        <v>0.0015</v>
      </c>
      <c r="R186" s="192">
        <f>Q186*H186</f>
        <v>0.0030000000000000001</v>
      </c>
      <c r="S186" s="192">
        <v>0</v>
      </c>
      <c r="T186" s="193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4" t="s">
        <v>184</v>
      </c>
      <c r="AT186" s="194" t="s">
        <v>180</v>
      </c>
      <c r="AU186" s="194" t="s">
        <v>75</v>
      </c>
      <c r="AY186" s="15" t="s">
        <v>142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5" t="s">
        <v>82</v>
      </c>
      <c r="BK186" s="195">
        <f>ROUND(I186*H186,2)</f>
        <v>0</v>
      </c>
      <c r="BL186" s="15" t="s">
        <v>141</v>
      </c>
      <c r="BM186" s="194" t="s">
        <v>537</v>
      </c>
    </row>
    <row r="187" s="2" customFormat="1">
      <c r="A187" s="36"/>
      <c r="B187" s="37"/>
      <c r="C187" s="38"/>
      <c r="D187" s="196" t="s">
        <v>144</v>
      </c>
      <c r="E187" s="38"/>
      <c r="F187" s="197" t="s">
        <v>304</v>
      </c>
      <c r="G187" s="38"/>
      <c r="H187" s="38"/>
      <c r="I187" s="198"/>
      <c r="J187" s="38"/>
      <c r="K187" s="38"/>
      <c r="L187" s="42"/>
      <c r="M187" s="199"/>
      <c r="N187" s="200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144</v>
      </c>
      <c r="AU187" s="15" t="s">
        <v>75</v>
      </c>
    </row>
    <row r="188" s="2" customFormat="1" ht="16.5" customHeight="1">
      <c r="A188" s="36"/>
      <c r="B188" s="37"/>
      <c r="C188" s="214" t="s">
        <v>330</v>
      </c>
      <c r="D188" s="214" t="s">
        <v>180</v>
      </c>
      <c r="E188" s="215" t="s">
        <v>307</v>
      </c>
      <c r="F188" s="216" t="s">
        <v>308</v>
      </c>
      <c r="G188" s="217" t="s">
        <v>216</v>
      </c>
      <c r="H188" s="218">
        <v>2</v>
      </c>
      <c r="I188" s="219"/>
      <c r="J188" s="220">
        <f>ROUND(I188*H188,2)</f>
        <v>0</v>
      </c>
      <c r="K188" s="216" t="s">
        <v>31</v>
      </c>
      <c r="L188" s="221"/>
      <c r="M188" s="222" t="s">
        <v>31</v>
      </c>
      <c r="N188" s="223" t="s">
        <v>46</v>
      </c>
      <c r="O188" s="82"/>
      <c r="P188" s="192">
        <f>O188*H188</f>
        <v>0</v>
      </c>
      <c r="Q188" s="192">
        <v>0.0015</v>
      </c>
      <c r="R188" s="192">
        <f>Q188*H188</f>
        <v>0.0030000000000000001</v>
      </c>
      <c r="S188" s="192">
        <v>0</v>
      </c>
      <c r="T188" s="193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4" t="s">
        <v>184</v>
      </c>
      <c r="AT188" s="194" t="s">
        <v>180</v>
      </c>
      <c r="AU188" s="194" t="s">
        <v>75</v>
      </c>
      <c r="AY188" s="15" t="s">
        <v>142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5" t="s">
        <v>82</v>
      </c>
      <c r="BK188" s="195">
        <f>ROUND(I188*H188,2)</f>
        <v>0</v>
      </c>
      <c r="BL188" s="15" t="s">
        <v>141</v>
      </c>
      <c r="BM188" s="194" t="s">
        <v>538</v>
      </c>
    </row>
    <row r="189" s="2" customFormat="1">
      <c r="A189" s="36"/>
      <c r="B189" s="37"/>
      <c r="C189" s="38"/>
      <c r="D189" s="196" t="s">
        <v>144</v>
      </c>
      <c r="E189" s="38"/>
      <c r="F189" s="197" t="s">
        <v>308</v>
      </c>
      <c r="G189" s="38"/>
      <c r="H189" s="38"/>
      <c r="I189" s="198"/>
      <c r="J189" s="38"/>
      <c r="K189" s="38"/>
      <c r="L189" s="42"/>
      <c r="M189" s="199"/>
      <c r="N189" s="200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144</v>
      </c>
      <c r="AU189" s="15" t="s">
        <v>75</v>
      </c>
    </row>
    <row r="190" s="2" customFormat="1" ht="24.15" customHeight="1">
      <c r="A190" s="36"/>
      <c r="B190" s="37"/>
      <c r="C190" s="214" t="s">
        <v>334</v>
      </c>
      <c r="D190" s="214" t="s">
        <v>180</v>
      </c>
      <c r="E190" s="215" t="s">
        <v>311</v>
      </c>
      <c r="F190" s="216" t="s">
        <v>312</v>
      </c>
      <c r="G190" s="217" t="s">
        <v>216</v>
      </c>
      <c r="H190" s="218">
        <v>2</v>
      </c>
      <c r="I190" s="219"/>
      <c r="J190" s="220">
        <f>ROUND(I190*H190,2)</f>
        <v>0</v>
      </c>
      <c r="K190" s="216" t="s">
        <v>31</v>
      </c>
      <c r="L190" s="221"/>
      <c r="M190" s="222" t="s">
        <v>31</v>
      </c>
      <c r="N190" s="223" t="s">
        <v>46</v>
      </c>
      <c r="O190" s="82"/>
      <c r="P190" s="192">
        <f>O190*H190</f>
        <v>0</v>
      </c>
      <c r="Q190" s="192">
        <v>0.0015</v>
      </c>
      <c r="R190" s="192">
        <f>Q190*H190</f>
        <v>0.0030000000000000001</v>
      </c>
      <c r="S190" s="192">
        <v>0</v>
      </c>
      <c r="T190" s="19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4" t="s">
        <v>184</v>
      </c>
      <c r="AT190" s="194" t="s">
        <v>180</v>
      </c>
      <c r="AU190" s="194" t="s">
        <v>75</v>
      </c>
      <c r="AY190" s="15" t="s">
        <v>142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5" t="s">
        <v>82</v>
      </c>
      <c r="BK190" s="195">
        <f>ROUND(I190*H190,2)</f>
        <v>0</v>
      </c>
      <c r="BL190" s="15" t="s">
        <v>141</v>
      </c>
      <c r="BM190" s="194" t="s">
        <v>539</v>
      </c>
    </row>
    <row r="191" s="2" customFormat="1">
      <c r="A191" s="36"/>
      <c r="B191" s="37"/>
      <c r="C191" s="38"/>
      <c r="D191" s="196" t="s">
        <v>144</v>
      </c>
      <c r="E191" s="38"/>
      <c r="F191" s="197" t="s">
        <v>312</v>
      </c>
      <c r="G191" s="38"/>
      <c r="H191" s="38"/>
      <c r="I191" s="198"/>
      <c r="J191" s="38"/>
      <c r="K191" s="38"/>
      <c r="L191" s="42"/>
      <c r="M191" s="199"/>
      <c r="N191" s="200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144</v>
      </c>
      <c r="AU191" s="15" t="s">
        <v>75</v>
      </c>
    </row>
    <row r="192" s="2" customFormat="1" ht="21.75" customHeight="1">
      <c r="A192" s="36"/>
      <c r="B192" s="37"/>
      <c r="C192" s="214" t="s">
        <v>338</v>
      </c>
      <c r="D192" s="214" t="s">
        <v>180</v>
      </c>
      <c r="E192" s="215" t="s">
        <v>540</v>
      </c>
      <c r="F192" s="216" t="s">
        <v>541</v>
      </c>
      <c r="G192" s="217" t="s">
        <v>216</v>
      </c>
      <c r="H192" s="218">
        <v>3</v>
      </c>
      <c r="I192" s="219"/>
      <c r="J192" s="220">
        <f>ROUND(I192*H192,2)</f>
        <v>0</v>
      </c>
      <c r="K192" s="216" t="s">
        <v>31</v>
      </c>
      <c r="L192" s="221"/>
      <c r="M192" s="222" t="s">
        <v>31</v>
      </c>
      <c r="N192" s="223" t="s">
        <v>46</v>
      </c>
      <c r="O192" s="82"/>
      <c r="P192" s="192">
        <f>O192*H192</f>
        <v>0</v>
      </c>
      <c r="Q192" s="192">
        <v>0.0011999999999999999</v>
      </c>
      <c r="R192" s="192">
        <f>Q192*H192</f>
        <v>0.0035999999999999999</v>
      </c>
      <c r="S192" s="192">
        <v>0</v>
      </c>
      <c r="T192" s="193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4" t="s">
        <v>184</v>
      </c>
      <c r="AT192" s="194" t="s">
        <v>180</v>
      </c>
      <c r="AU192" s="194" t="s">
        <v>75</v>
      </c>
      <c r="AY192" s="15" t="s">
        <v>142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5" t="s">
        <v>82</v>
      </c>
      <c r="BK192" s="195">
        <f>ROUND(I192*H192,2)</f>
        <v>0</v>
      </c>
      <c r="BL192" s="15" t="s">
        <v>141</v>
      </c>
      <c r="BM192" s="194" t="s">
        <v>542</v>
      </c>
    </row>
    <row r="193" s="2" customFormat="1">
      <c r="A193" s="36"/>
      <c r="B193" s="37"/>
      <c r="C193" s="38"/>
      <c r="D193" s="196" t="s">
        <v>144</v>
      </c>
      <c r="E193" s="38"/>
      <c r="F193" s="197" t="s">
        <v>541</v>
      </c>
      <c r="G193" s="38"/>
      <c r="H193" s="38"/>
      <c r="I193" s="198"/>
      <c r="J193" s="38"/>
      <c r="K193" s="38"/>
      <c r="L193" s="42"/>
      <c r="M193" s="199"/>
      <c r="N193" s="200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144</v>
      </c>
      <c r="AU193" s="15" t="s">
        <v>75</v>
      </c>
    </row>
    <row r="194" s="2" customFormat="1" ht="16.5" customHeight="1">
      <c r="A194" s="36"/>
      <c r="B194" s="37"/>
      <c r="C194" s="214" t="s">
        <v>342</v>
      </c>
      <c r="D194" s="214" t="s">
        <v>180</v>
      </c>
      <c r="E194" s="215" t="s">
        <v>315</v>
      </c>
      <c r="F194" s="216" t="s">
        <v>316</v>
      </c>
      <c r="G194" s="217" t="s">
        <v>216</v>
      </c>
      <c r="H194" s="218">
        <v>3</v>
      </c>
      <c r="I194" s="219"/>
      <c r="J194" s="220">
        <f>ROUND(I194*H194,2)</f>
        <v>0</v>
      </c>
      <c r="K194" s="216" t="s">
        <v>31</v>
      </c>
      <c r="L194" s="221"/>
      <c r="M194" s="222" t="s">
        <v>31</v>
      </c>
      <c r="N194" s="223" t="s">
        <v>46</v>
      </c>
      <c r="O194" s="82"/>
      <c r="P194" s="192">
        <f>O194*H194</f>
        <v>0</v>
      </c>
      <c r="Q194" s="192">
        <v>0.0011999999999999999</v>
      </c>
      <c r="R194" s="192">
        <f>Q194*H194</f>
        <v>0.0035999999999999999</v>
      </c>
      <c r="S194" s="192">
        <v>0</v>
      </c>
      <c r="T194" s="193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4" t="s">
        <v>184</v>
      </c>
      <c r="AT194" s="194" t="s">
        <v>180</v>
      </c>
      <c r="AU194" s="194" t="s">
        <v>75</v>
      </c>
      <c r="AY194" s="15" t="s">
        <v>142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5" t="s">
        <v>82</v>
      </c>
      <c r="BK194" s="195">
        <f>ROUND(I194*H194,2)</f>
        <v>0</v>
      </c>
      <c r="BL194" s="15" t="s">
        <v>141</v>
      </c>
      <c r="BM194" s="194" t="s">
        <v>543</v>
      </c>
    </row>
    <row r="195" s="2" customFormat="1">
      <c r="A195" s="36"/>
      <c r="B195" s="37"/>
      <c r="C195" s="38"/>
      <c r="D195" s="196" t="s">
        <v>144</v>
      </c>
      <c r="E195" s="38"/>
      <c r="F195" s="197" t="s">
        <v>316</v>
      </c>
      <c r="G195" s="38"/>
      <c r="H195" s="38"/>
      <c r="I195" s="198"/>
      <c r="J195" s="38"/>
      <c r="K195" s="38"/>
      <c r="L195" s="42"/>
      <c r="M195" s="199"/>
      <c r="N195" s="200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144</v>
      </c>
      <c r="AU195" s="15" t="s">
        <v>75</v>
      </c>
    </row>
    <row r="196" s="2" customFormat="1" ht="16.5" customHeight="1">
      <c r="A196" s="36"/>
      <c r="B196" s="37"/>
      <c r="C196" s="214" t="s">
        <v>350</v>
      </c>
      <c r="D196" s="214" t="s">
        <v>180</v>
      </c>
      <c r="E196" s="215" t="s">
        <v>319</v>
      </c>
      <c r="F196" s="216" t="s">
        <v>320</v>
      </c>
      <c r="G196" s="217" t="s">
        <v>216</v>
      </c>
      <c r="H196" s="218">
        <v>2</v>
      </c>
      <c r="I196" s="219"/>
      <c r="J196" s="220">
        <f>ROUND(I196*H196,2)</f>
        <v>0</v>
      </c>
      <c r="K196" s="216" t="s">
        <v>31</v>
      </c>
      <c r="L196" s="221"/>
      <c r="M196" s="222" t="s">
        <v>31</v>
      </c>
      <c r="N196" s="223" t="s">
        <v>46</v>
      </c>
      <c r="O196" s="82"/>
      <c r="P196" s="192">
        <f>O196*H196</f>
        <v>0</v>
      </c>
      <c r="Q196" s="192">
        <v>0.0011999999999999999</v>
      </c>
      <c r="R196" s="192">
        <f>Q196*H196</f>
        <v>0.0023999999999999998</v>
      </c>
      <c r="S196" s="192">
        <v>0</v>
      </c>
      <c r="T196" s="193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4" t="s">
        <v>184</v>
      </c>
      <c r="AT196" s="194" t="s">
        <v>180</v>
      </c>
      <c r="AU196" s="194" t="s">
        <v>75</v>
      </c>
      <c r="AY196" s="15" t="s">
        <v>142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5" t="s">
        <v>82</v>
      </c>
      <c r="BK196" s="195">
        <f>ROUND(I196*H196,2)</f>
        <v>0</v>
      </c>
      <c r="BL196" s="15" t="s">
        <v>141</v>
      </c>
      <c r="BM196" s="194" t="s">
        <v>544</v>
      </c>
    </row>
    <row r="197" s="2" customFormat="1">
      <c r="A197" s="36"/>
      <c r="B197" s="37"/>
      <c r="C197" s="38"/>
      <c r="D197" s="196" t="s">
        <v>144</v>
      </c>
      <c r="E197" s="38"/>
      <c r="F197" s="197" t="s">
        <v>320</v>
      </c>
      <c r="G197" s="38"/>
      <c r="H197" s="38"/>
      <c r="I197" s="198"/>
      <c r="J197" s="38"/>
      <c r="K197" s="38"/>
      <c r="L197" s="42"/>
      <c r="M197" s="199"/>
      <c r="N197" s="200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144</v>
      </c>
      <c r="AU197" s="15" t="s">
        <v>75</v>
      </c>
    </row>
    <row r="198" s="2" customFormat="1" ht="24.15" customHeight="1">
      <c r="A198" s="36"/>
      <c r="B198" s="37"/>
      <c r="C198" s="214" t="s">
        <v>357</v>
      </c>
      <c r="D198" s="214" t="s">
        <v>180</v>
      </c>
      <c r="E198" s="215" t="s">
        <v>434</v>
      </c>
      <c r="F198" s="216" t="s">
        <v>435</v>
      </c>
      <c r="G198" s="217" t="s">
        <v>216</v>
      </c>
      <c r="H198" s="218">
        <v>2</v>
      </c>
      <c r="I198" s="219"/>
      <c r="J198" s="220">
        <f>ROUND(I198*H198,2)</f>
        <v>0</v>
      </c>
      <c r="K198" s="216" t="s">
        <v>31</v>
      </c>
      <c r="L198" s="221"/>
      <c r="M198" s="222" t="s">
        <v>31</v>
      </c>
      <c r="N198" s="223" t="s">
        <v>46</v>
      </c>
      <c r="O198" s="82"/>
      <c r="P198" s="192">
        <f>O198*H198</f>
        <v>0</v>
      </c>
      <c r="Q198" s="192">
        <v>0.0015</v>
      </c>
      <c r="R198" s="192">
        <f>Q198*H198</f>
        <v>0.0030000000000000001</v>
      </c>
      <c r="S198" s="192">
        <v>0</v>
      </c>
      <c r="T198" s="193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4" t="s">
        <v>184</v>
      </c>
      <c r="AT198" s="194" t="s">
        <v>180</v>
      </c>
      <c r="AU198" s="194" t="s">
        <v>75</v>
      </c>
      <c r="AY198" s="15" t="s">
        <v>142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5" t="s">
        <v>82</v>
      </c>
      <c r="BK198" s="195">
        <f>ROUND(I198*H198,2)</f>
        <v>0</v>
      </c>
      <c r="BL198" s="15" t="s">
        <v>141</v>
      </c>
      <c r="BM198" s="194" t="s">
        <v>545</v>
      </c>
    </row>
    <row r="199" s="2" customFormat="1">
      <c r="A199" s="36"/>
      <c r="B199" s="37"/>
      <c r="C199" s="38"/>
      <c r="D199" s="196" t="s">
        <v>144</v>
      </c>
      <c r="E199" s="38"/>
      <c r="F199" s="197" t="s">
        <v>435</v>
      </c>
      <c r="G199" s="38"/>
      <c r="H199" s="38"/>
      <c r="I199" s="198"/>
      <c r="J199" s="38"/>
      <c r="K199" s="38"/>
      <c r="L199" s="42"/>
      <c r="M199" s="199"/>
      <c r="N199" s="200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144</v>
      </c>
      <c r="AU199" s="15" t="s">
        <v>75</v>
      </c>
    </row>
    <row r="200" s="2" customFormat="1" ht="21.75" customHeight="1">
      <c r="A200" s="36"/>
      <c r="B200" s="37"/>
      <c r="C200" s="214" t="s">
        <v>364</v>
      </c>
      <c r="D200" s="214" t="s">
        <v>180</v>
      </c>
      <c r="E200" s="215" t="s">
        <v>437</v>
      </c>
      <c r="F200" s="216" t="s">
        <v>438</v>
      </c>
      <c r="G200" s="217" t="s">
        <v>216</v>
      </c>
      <c r="H200" s="218">
        <v>1</v>
      </c>
      <c r="I200" s="219"/>
      <c r="J200" s="220">
        <f>ROUND(I200*H200,2)</f>
        <v>0</v>
      </c>
      <c r="K200" s="216" t="s">
        <v>31</v>
      </c>
      <c r="L200" s="221"/>
      <c r="M200" s="222" t="s">
        <v>31</v>
      </c>
      <c r="N200" s="223" t="s">
        <v>46</v>
      </c>
      <c r="O200" s="82"/>
      <c r="P200" s="192">
        <f>O200*H200</f>
        <v>0</v>
      </c>
      <c r="Q200" s="192">
        <v>0.0015</v>
      </c>
      <c r="R200" s="192">
        <f>Q200*H200</f>
        <v>0.0015</v>
      </c>
      <c r="S200" s="192">
        <v>0</v>
      </c>
      <c r="T200" s="193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4" t="s">
        <v>184</v>
      </c>
      <c r="AT200" s="194" t="s">
        <v>180</v>
      </c>
      <c r="AU200" s="194" t="s">
        <v>75</v>
      </c>
      <c r="AY200" s="15" t="s">
        <v>142</v>
      </c>
      <c r="BE200" s="195">
        <f>IF(N200="základní",J200,0)</f>
        <v>0</v>
      </c>
      <c r="BF200" s="195">
        <f>IF(N200="snížená",J200,0)</f>
        <v>0</v>
      </c>
      <c r="BG200" s="195">
        <f>IF(N200="zákl. přenesená",J200,0)</f>
        <v>0</v>
      </c>
      <c r="BH200" s="195">
        <f>IF(N200="sníž. přenesená",J200,0)</f>
        <v>0</v>
      </c>
      <c r="BI200" s="195">
        <f>IF(N200="nulová",J200,0)</f>
        <v>0</v>
      </c>
      <c r="BJ200" s="15" t="s">
        <v>82</v>
      </c>
      <c r="BK200" s="195">
        <f>ROUND(I200*H200,2)</f>
        <v>0</v>
      </c>
      <c r="BL200" s="15" t="s">
        <v>141</v>
      </c>
      <c r="BM200" s="194" t="s">
        <v>546</v>
      </c>
    </row>
    <row r="201" s="2" customFormat="1">
      <c r="A201" s="36"/>
      <c r="B201" s="37"/>
      <c r="C201" s="38"/>
      <c r="D201" s="196" t="s">
        <v>144</v>
      </c>
      <c r="E201" s="38"/>
      <c r="F201" s="197" t="s">
        <v>438</v>
      </c>
      <c r="G201" s="38"/>
      <c r="H201" s="38"/>
      <c r="I201" s="198"/>
      <c r="J201" s="38"/>
      <c r="K201" s="38"/>
      <c r="L201" s="42"/>
      <c r="M201" s="199"/>
      <c r="N201" s="200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144</v>
      </c>
      <c r="AU201" s="15" t="s">
        <v>75</v>
      </c>
    </row>
    <row r="202" s="2" customFormat="1" ht="21.75" customHeight="1">
      <c r="A202" s="36"/>
      <c r="B202" s="37"/>
      <c r="C202" s="214" t="s">
        <v>371</v>
      </c>
      <c r="D202" s="214" t="s">
        <v>180</v>
      </c>
      <c r="E202" s="215" t="s">
        <v>446</v>
      </c>
      <c r="F202" s="216" t="s">
        <v>547</v>
      </c>
      <c r="G202" s="217" t="s">
        <v>216</v>
      </c>
      <c r="H202" s="218">
        <v>1</v>
      </c>
      <c r="I202" s="219"/>
      <c r="J202" s="220">
        <f>ROUND(I202*H202,2)</f>
        <v>0</v>
      </c>
      <c r="K202" s="216" t="s">
        <v>31</v>
      </c>
      <c r="L202" s="221"/>
      <c r="M202" s="222" t="s">
        <v>31</v>
      </c>
      <c r="N202" s="223" t="s">
        <v>46</v>
      </c>
      <c r="O202" s="82"/>
      <c r="P202" s="192">
        <f>O202*H202</f>
        <v>0</v>
      </c>
      <c r="Q202" s="192">
        <v>0.0011999999999999999</v>
      </c>
      <c r="R202" s="192">
        <f>Q202*H202</f>
        <v>0.0011999999999999999</v>
      </c>
      <c r="S202" s="192">
        <v>0</v>
      </c>
      <c r="T202" s="193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4" t="s">
        <v>184</v>
      </c>
      <c r="AT202" s="194" t="s">
        <v>180</v>
      </c>
      <c r="AU202" s="194" t="s">
        <v>75</v>
      </c>
      <c r="AY202" s="15" t="s">
        <v>142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5" t="s">
        <v>82</v>
      </c>
      <c r="BK202" s="195">
        <f>ROUND(I202*H202,2)</f>
        <v>0</v>
      </c>
      <c r="BL202" s="15" t="s">
        <v>141</v>
      </c>
      <c r="BM202" s="194" t="s">
        <v>548</v>
      </c>
    </row>
    <row r="203" s="2" customFormat="1">
      <c r="A203" s="36"/>
      <c r="B203" s="37"/>
      <c r="C203" s="38"/>
      <c r="D203" s="196" t="s">
        <v>144</v>
      </c>
      <c r="E203" s="38"/>
      <c r="F203" s="197" t="s">
        <v>547</v>
      </c>
      <c r="G203" s="38"/>
      <c r="H203" s="38"/>
      <c r="I203" s="198"/>
      <c r="J203" s="38"/>
      <c r="K203" s="38"/>
      <c r="L203" s="42"/>
      <c r="M203" s="199"/>
      <c r="N203" s="200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144</v>
      </c>
      <c r="AU203" s="15" t="s">
        <v>75</v>
      </c>
    </row>
    <row r="204" s="2" customFormat="1" ht="16.5" customHeight="1">
      <c r="A204" s="36"/>
      <c r="B204" s="37"/>
      <c r="C204" s="214" t="s">
        <v>378</v>
      </c>
      <c r="D204" s="214" t="s">
        <v>180</v>
      </c>
      <c r="E204" s="215" t="s">
        <v>440</v>
      </c>
      <c r="F204" s="216" t="s">
        <v>441</v>
      </c>
      <c r="G204" s="217" t="s">
        <v>216</v>
      </c>
      <c r="H204" s="218">
        <v>1</v>
      </c>
      <c r="I204" s="219"/>
      <c r="J204" s="220">
        <f>ROUND(I204*H204,2)</f>
        <v>0</v>
      </c>
      <c r="K204" s="216" t="s">
        <v>31</v>
      </c>
      <c r="L204" s="221"/>
      <c r="M204" s="222" t="s">
        <v>31</v>
      </c>
      <c r="N204" s="223" t="s">
        <v>46</v>
      </c>
      <c r="O204" s="82"/>
      <c r="P204" s="192">
        <f>O204*H204</f>
        <v>0</v>
      </c>
      <c r="Q204" s="192">
        <v>0.0011999999999999999</v>
      </c>
      <c r="R204" s="192">
        <f>Q204*H204</f>
        <v>0.0011999999999999999</v>
      </c>
      <c r="S204" s="192">
        <v>0</v>
      </c>
      <c r="T204" s="193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4" t="s">
        <v>184</v>
      </c>
      <c r="AT204" s="194" t="s">
        <v>180</v>
      </c>
      <c r="AU204" s="194" t="s">
        <v>75</v>
      </c>
      <c r="AY204" s="15" t="s">
        <v>142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5" t="s">
        <v>82</v>
      </c>
      <c r="BK204" s="195">
        <f>ROUND(I204*H204,2)</f>
        <v>0</v>
      </c>
      <c r="BL204" s="15" t="s">
        <v>141</v>
      </c>
      <c r="BM204" s="194" t="s">
        <v>549</v>
      </c>
    </row>
    <row r="205" s="2" customFormat="1">
      <c r="A205" s="36"/>
      <c r="B205" s="37"/>
      <c r="C205" s="38"/>
      <c r="D205" s="196" t="s">
        <v>144</v>
      </c>
      <c r="E205" s="38"/>
      <c r="F205" s="197" t="s">
        <v>443</v>
      </c>
      <c r="G205" s="38"/>
      <c r="H205" s="38"/>
      <c r="I205" s="198"/>
      <c r="J205" s="38"/>
      <c r="K205" s="38"/>
      <c r="L205" s="42"/>
      <c r="M205" s="199"/>
      <c r="N205" s="200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144</v>
      </c>
      <c r="AU205" s="15" t="s">
        <v>75</v>
      </c>
    </row>
    <row r="206" s="2" customFormat="1" ht="21.75" customHeight="1">
      <c r="A206" s="36"/>
      <c r="B206" s="37"/>
      <c r="C206" s="214" t="s">
        <v>384</v>
      </c>
      <c r="D206" s="214" t="s">
        <v>180</v>
      </c>
      <c r="E206" s="215" t="s">
        <v>327</v>
      </c>
      <c r="F206" s="216" t="s">
        <v>328</v>
      </c>
      <c r="G206" s="217" t="s">
        <v>216</v>
      </c>
      <c r="H206" s="218">
        <v>10</v>
      </c>
      <c r="I206" s="219"/>
      <c r="J206" s="220">
        <f>ROUND(I206*H206,2)</f>
        <v>0</v>
      </c>
      <c r="K206" s="216" t="s">
        <v>31</v>
      </c>
      <c r="L206" s="221"/>
      <c r="M206" s="222" t="s">
        <v>31</v>
      </c>
      <c r="N206" s="223" t="s">
        <v>46</v>
      </c>
      <c r="O206" s="82"/>
      <c r="P206" s="192">
        <f>O206*H206</f>
        <v>0</v>
      </c>
      <c r="Q206" s="192">
        <v>0.0011999999999999999</v>
      </c>
      <c r="R206" s="192">
        <f>Q206*H206</f>
        <v>0.011999999999999999</v>
      </c>
      <c r="S206" s="192">
        <v>0</v>
      </c>
      <c r="T206" s="193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4" t="s">
        <v>184</v>
      </c>
      <c r="AT206" s="194" t="s">
        <v>180</v>
      </c>
      <c r="AU206" s="194" t="s">
        <v>75</v>
      </c>
      <c r="AY206" s="15" t="s">
        <v>142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5" t="s">
        <v>82</v>
      </c>
      <c r="BK206" s="195">
        <f>ROUND(I206*H206,2)</f>
        <v>0</v>
      </c>
      <c r="BL206" s="15" t="s">
        <v>141</v>
      </c>
      <c r="BM206" s="194" t="s">
        <v>550</v>
      </c>
    </row>
    <row r="207" s="2" customFormat="1">
      <c r="A207" s="36"/>
      <c r="B207" s="37"/>
      <c r="C207" s="38"/>
      <c r="D207" s="196" t="s">
        <v>144</v>
      </c>
      <c r="E207" s="38"/>
      <c r="F207" s="197" t="s">
        <v>328</v>
      </c>
      <c r="G207" s="38"/>
      <c r="H207" s="38"/>
      <c r="I207" s="198"/>
      <c r="J207" s="38"/>
      <c r="K207" s="38"/>
      <c r="L207" s="42"/>
      <c r="M207" s="199"/>
      <c r="N207" s="200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144</v>
      </c>
      <c r="AU207" s="15" t="s">
        <v>75</v>
      </c>
    </row>
    <row r="208" s="2" customFormat="1" ht="16.5" customHeight="1">
      <c r="A208" s="36"/>
      <c r="B208" s="37"/>
      <c r="C208" s="214" t="s">
        <v>391</v>
      </c>
      <c r="D208" s="214" t="s">
        <v>180</v>
      </c>
      <c r="E208" s="215" t="s">
        <v>551</v>
      </c>
      <c r="F208" s="216" t="s">
        <v>552</v>
      </c>
      <c r="G208" s="217" t="s">
        <v>216</v>
      </c>
      <c r="H208" s="218">
        <v>6</v>
      </c>
      <c r="I208" s="219"/>
      <c r="J208" s="220">
        <f>ROUND(I208*H208,2)</f>
        <v>0</v>
      </c>
      <c r="K208" s="216" t="s">
        <v>31</v>
      </c>
      <c r="L208" s="221"/>
      <c r="M208" s="222" t="s">
        <v>31</v>
      </c>
      <c r="N208" s="223" t="s">
        <v>46</v>
      </c>
      <c r="O208" s="82"/>
      <c r="P208" s="192">
        <f>O208*H208</f>
        <v>0</v>
      </c>
      <c r="Q208" s="192">
        <v>0.0011999999999999999</v>
      </c>
      <c r="R208" s="192">
        <f>Q208*H208</f>
        <v>0.0071999999999999998</v>
      </c>
      <c r="S208" s="192">
        <v>0</v>
      </c>
      <c r="T208" s="193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4" t="s">
        <v>184</v>
      </c>
      <c r="AT208" s="194" t="s">
        <v>180</v>
      </c>
      <c r="AU208" s="194" t="s">
        <v>75</v>
      </c>
      <c r="AY208" s="15" t="s">
        <v>142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5" t="s">
        <v>82</v>
      </c>
      <c r="BK208" s="195">
        <f>ROUND(I208*H208,2)</f>
        <v>0</v>
      </c>
      <c r="BL208" s="15" t="s">
        <v>141</v>
      </c>
      <c r="BM208" s="194" t="s">
        <v>553</v>
      </c>
    </row>
    <row r="209" s="2" customFormat="1">
      <c r="A209" s="36"/>
      <c r="B209" s="37"/>
      <c r="C209" s="38"/>
      <c r="D209" s="196" t="s">
        <v>144</v>
      </c>
      <c r="E209" s="38"/>
      <c r="F209" s="197" t="s">
        <v>552</v>
      </c>
      <c r="G209" s="38"/>
      <c r="H209" s="38"/>
      <c r="I209" s="198"/>
      <c r="J209" s="38"/>
      <c r="K209" s="38"/>
      <c r="L209" s="42"/>
      <c r="M209" s="199"/>
      <c r="N209" s="200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144</v>
      </c>
      <c r="AU209" s="15" t="s">
        <v>75</v>
      </c>
    </row>
    <row r="210" s="2" customFormat="1" ht="16.5" customHeight="1">
      <c r="A210" s="36"/>
      <c r="B210" s="37"/>
      <c r="C210" s="214" t="s">
        <v>554</v>
      </c>
      <c r="D210" s="214" t="s">
        <v>180</v>
      </c>
      <c r="E210" s="215" t="s">
        <v>331</v>
      </c>
      <c r="F210" s="216" t="s">
        <v>332</v>
      </c>
      <c r="G210" s="217" t="s">
        <v>216</v>
      </c>
      <c r="H210" s="218">
        <v>5</v>
      </c>
      <c r="I210" s="219"/>
      <c r="J210" s="220">
        <f>ROUND(I210*H210,2)</f>
        <v>0</v>
      </c>
      <c r="K210" s="216" t="s">
        <v>31</v>
      </c>
      <c r="L210" s="221"/>
      <c r="M210" s="222" t="s">
        <v>31</v>
      </c>
      <c r="N210" s="223" t="s">
        <v>46</v>
      </c>
      <c r="O210" s="82"/>
      <c r="P210" s="192">
        <f>O210*H210</f>
        <v>0</v>
      </c>
      <c r="Q210" s="192">
        <v>0.0011999999999999999</v>
      </c>
      <c r="R210" s="192">
        <f>Q210*H210</f>
        <v>0.0059999999999999993</v>
      </c>
      <c r="S210" s="192">
        <v>0</v>
      </c>
      <c r="T210" s="193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4" t="s">
        <v>184</v>
      </c>
      <c r="AT210" s="194" t="s">
        <v>180</v>
      </c>
      <c r="AU210" s="194" t="s">
        <v>75</v>
      </c>
      <c r="AY210" s="15" t="s">
        <v>142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5" t="s">
        <v>82</v>
      </c>
      <c r="BK210" s="195">
        <f>ROUND(I210*H210,2)</f>
        <v>0</v>
      </c>
      <c r="BL210" s="15" t="s">
        <v>141</v>
      </c>
      <c r="BM210" s="194" t="s">
        <v>555</v>
      </c>
    </row>
    <row r="211" s="2" customFormat="1">
      <c r="A211" s="36"/>
      <c r="B211" s="37"/>
      <c r="C211" s="38"/>
      <c r="D211" s="196" t="s">
        <v>144</v>
      </c>
      <c r="E211" s="38"/>
      <c r="F211" s="197" t="s">
        <v>332</v>
      </c>
      <c r="G211" s="38"/>
      <c r="H211" s="38"/>
      <c r="I211" s="198"/>
      <c r="J211" s="38"/>
      <c r="K211" s="38"/>
      <c r="L211" s="42"/>
      <c r="M211" s="199"/>
      <c r="N211" s="200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144</v>
      </c>
      <c r="AU211" s="15" t="s">
        <v>75</v>
      </c>
    </row>
    <row r="212" s="2" customFormat="1" ht="21.75" customHeight="1">
      <c r="A212" s="36"/>
      <c r="B212" s="37"/>
      <c r="C212" s="214" t="s">
        <v>556</v>
      </c>
      <c r="D212" s="214" t="s">
        <v>180</v>
      </c>
      <c r="E212" s="215" t="s">
        <v>452</v>
      </c>
      <c r="F212" s="216" t="s">
        <v>453</v>
      </c>
      <c r="G212" s="217" t="s">
        <v>216</v>
      </c>
      <c r="H212" s="218">
        <v>5</v>
      </c>
      <c r="I212" s="219"/>
      <c r="J212" s="220">
        <f>ROUND(I212*H212,2)</f>
        <v>0</v>
      </c>
      <c r="K212" s="216" t="s">
        <v>31</v>
      </c>
      <c r="L212" s="221"/>
      <c r="M212" s="222" t="s">
        <v>31</v>
      </c>
      <c r="N212" s="223" t="s">
        <v>46</v>
      </c>
      <c r="O212" s="82"/>
      <c r="P212" s="192">
        <f>O212*H212</f>
        <v>0</v>
      </c>
      <c r="Q212" s="192">
        <v>0.0011999999999999999</v>
      </c>
      <c r="R212" s="192">
        <f>Q212*H212</f>
        <v>0.0059999999999999993</v>
      </c>
      <c r="S212" s="192">
        <v>0</v>
      </c>
      <c r="T212" s="193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4" t="s">
        <v>184</v>
      </c>
      <c r="AT212" s="194" t="s">
        <v>180</v>
      </c>
      <c r="AU212" s="194" t="s">
        <v>75</v>
      </c>
      <c r="AY212" s="15" t="s">
        <v>142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5" t="s">
        <v>82</v>
      </c>
      <c r="BK212" s="195">
        <f>ROUND(I212*H212,2)</f>
        <v>0</v>
      </c>
      <c r="BL212" s="15" t="s">
        <v>141</v>
      </c>
      <c r="BM212" s="194" t="s">
        <v>557</v>
      </c>
    </row>
    <row r="213" s="2" customFormat="1">
      <c r="A213" s="36"/>
      <c r="B213" s="37"/>
      <c r="C213" s="38"/>
      <c r="D213" s="196" t="s">
        <v>144</v>
      </c>
      <c r="E213" s="38"/>
      <c r="F213" s="197" t="s">
        <v>453</v>
      </c>
      <c r="G213" s="38"/>
      <c r="H213" s="38"/>
      <c r="I213" s="198"/>
      <c r="J213" s="38"/>
      <c r="K213" s="38"/>
      <c r="L213" s="42"/>
      <c r="M213" s="199"/>
      <c r="N213" s="200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144</v>
      </c>
      <c r="AU213" s="15" t="s">
        <v>75</v>
      </c>
    </row>
    <row r="214" s="2" customFormat="1" ht="16.5" customHeight="1">
      <c r="A214" s="36"/>
      <c r="B214" s="37"/>
      <c r="C214" s="214" t="s">
        <v>558</v>
      </c>
      <c r="D214" s="214" t="s">
        <v>180</v>
      </c>
      <c r="E214" s="215" t="s">
        <v>335</v>
      </c>
      <c r="F214" s="216" t="s">
        <v>336</v>
      </c>
      <c r="G214" s="217" t="s">
        <v>216</v>
      </c>
      <c r="H214" s="218">
        <v>4</v>
      </c>
      <c r="I214" s="219"/>
      <c r="J214" s="220">
        <f>ROUND(I214*H214,2)</f>
        <v>0</v>
      </c>
      <c r="K214" s="216" t="s">
        <v>31</v>
      </c>
      <c r="L214" s="221"/>
      <c r="M214" s="222" t="s">
        <v>31</v>
      </c>
      <c r="N214" s="223" t="s">
        <v>46</v>
      </c>
      <c r="O214" s="82"/>
      <c r="P214" s="192">
        <f>O214*H214</f>
        <v>0</v>
      </c>
      <c r="Q214" s="192">
        <v>0.0011999999999999999</v>
      </c>
      <c r="R214" s="192">
        <f>Q214*H214</f>
        <v>0.0047999999999999996</v>
      </c>
      <c r="S214" s="192">
        <v>0</v>
      </c>
      <c r="T214" s="193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4" t="s">
        <v>184</v>
      </c>
      <c r="AT214" s="194" t="s">
        <v>180</v>
      </c>
      <c r="AU214" s="194" t="s">
        <v>75</v>
      </c>
      <c r="AY214" s="15" t="s">
        <v>142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5" t="s">
        <v>82</v>
      </c>
      <c r="BK214" s="195">
        <f>ROUND(I214*H214,2)</f>
        <v>0</v>
      </c>
      <c r="BL214" s="15" t="s">
        <v>141</v>
      </c>
      <c r="BM214" s="194" t="s">
        <v>559</v>
      </c>
    </row>
    <row r="215" s="2" customFormat="1">
      <c r="A215" s="36"/>
      <c r="B215" s="37"/>
      <c r="C215" s="38"/>
      <c r="D215" s="196" t="s">
        <v>144</v>
      </c>
      <c r="E215" s="38"/>
      <c r="F215" s="197" t="s">
        <v>336</v>
      </c>
      <c r="G215" s="38"/>
      <c r="H215" s="38"/>
      <c r="I215" s="198"/>
      <c r="J215" s="38"/>
      <c r="K215" s="38"/>
      <c r="L215" s="42"/>
      <c r="M215" s="199"/>
      <c r="N215" s="200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144</v>
      </c>
      <c r="AU215" s="15" t="s">
        <v>75</v>
      </c>
    </row>
    <row r="216" s="2" customFormat="1" ht="33" customHeight="1">
      <c r="A216" s="36"/>
      <c r="B216" s="37"/>
      <c r="C216" s="183" t="s">
        <v>560</v>
      </c>
      <c r="D216" s="183" t="s">
        <v>136</v>
      </c>
      <c r="E216" s="184" t="s">
        <v>343</v>
      </c>
      <c r="F216" s="185" t="s">
        <v>344</v>
      </c>
      <c r="G216" s="186" t="s">
        <v>345</v>
      </c>
      <c r="H216" s="187">
        <v>0.29999999999999999</v>
      </c>
      <c r="I216" s="188"/>
      <c r="J216" s="189">
        <f>ROUND(I216*H216,2)</f>
        <v>0</v>
      </c>
      <c r="K216" s="185" t="s">
        <v>140</v>
      </c>
      <c r="L216" s="42"/>
      <c r="M216" s="190" t="s">
        <v>31</v>
      </c>
      <c r="N216" s="191" t="s">
        <v>46</v>
      </c>
      <c r="O216" s="82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4" t="s">
        <v>141</v>
      </c>
      <c r="AT216" s="194" t="s">
        <v>136</v>
      </c>
      <c r="AU216" s="194" t="s">
        <v>75</v>
      </c>
      <c r="AY216" s="15" t="s">
        <v>142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5" t="s">
        <v>82</v>
      </c>
      <c r="BK216" s="195">
        <f>ROUND(I216*H216,2)</f>
        <v>0</v>
      </c>
      <c r="BL216" s="15" t="s">
        <v>141</v>
      </c>
      <c r="BM216" s="194" t="s">
        <v>561</v>
      </c>
    </row>
    <row r="217" s="2" customFormat="1">
      <c r="A217" s="36"/>
      <c r="B217" s="37"/>
      <c r="C217" s="38"/>
      <c r="D217" s="196" t="s">
        <v>144</v>
      </c>
      <c r="E217" s="38"/>
      <c r="F217" s="197" t="s">
        <v>347</v>
      </c>
      <c r="G217" s="38"/>
      <c r="H217" s="38"/>
      <c r="I217" s="198"/>
      <c r="J217" s="38"/>
      <c r="K217" s="38"/>
      <c r="L217" s="42"/>
      <c r="M217" s="199"/>
      <c r="N217" s="200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144</v>
      </c>
      <c r="AU217" s="15" t="s">
        <v>75</v>
      </c>
    </row>
    <row r="218" s="2" customFormat="1">
      <c r="A218" s="36"/>
      <c r="B218" s="37"/>
      <c r="C218" s="38"/>
      <c r="D218" s="201" t="s">
        <v>146</v>
      </c>
      <c r="E218" s="38"/>
      <c r="F218" s="202" t="s">
        <v>348</v>
      </c>
      <c r="G218" s="38"/>
      <c r="H218" s="38"/>
      <c r="I218" s="198"/>
      <c r="J218" s="38"/>
      <c r="K218" s="38"/>
      <c r="L218" s="42"/>
      <c r="M218" s="199"/>
      <c r="N218" s="200"/>
      <c r="O218" s="82"/>
      <c r="P218" s="82"/>
      <c r="Q218" s="82"/>
      <c r="R218" s="82"/>
      <c r="S218" s="82"/>
      <c r="T218" s="83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146</v>
      </c>
      <c r="AU218" s="15" t="s">
        <v>75</v>
      </c>
    </row>
    <row r="219" s="10" customFormat="1">
      <c r="A219" s="10"/>
      <c r="B219" s="203"/>
      <c r="C219" s="204"/>
      <c r="D219" s="196" t="s">
        <v>148</v>
      </c>
      <c r="E219" s="205" t="s">
        <v>31</v>
      </c>
      <c r="F219" s="206" t="s">
        <v>562</v>
      </c>
      <c r="G219" s="204"/>
      <c r="H219" s="207">
        <v>0.29999999999999999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13" t="s">
        <v>148</v>
      </c>
      <c r="AU219" s="213" t="s">
        <v>75</v>
      </c>
      <c r="AV219" s="10" t="s">
        <v>84</v>
      </c>
      <c r="AW219" s="10" t="s">
        <v>37</v>
      </c>
      <c r="AX219" s="10" t="s">
        <v>82</v>
      </c>
      <c r="AY219" s="213" t="s">
        <v>142</v>
      </c>
    </row>
    <row r="220" s="2" customFormat="1" ht="33" customHeight="1">
      <c r="A220" s="36"/>
      <c r="B220" s="37"/>
      <c r="C220" s="183" t="s">
        <v>563</v>
      </c>
      <c r="D220" s="183" t="s">
        <v>136</v>
      </c>
      <c r="E220" s="184" t="s">
        <v>351</v>
      </c>
      <c r="F220" s="185" t="s">
        <v>352</v>
      </c>
      <c r="G220" s="186" t="s">
        <v>345</v>
      </c>
      <c r="H220" s="187">
        <v>0.19</v>
      </c>
      <c r="I220" s="188"/>
      <c r="J220" s="189">
        <f>ROUND(I220*H220,2)</f>
        <v>0</v>
      </c>
      <c r="K220" s="185" t="s">
        <v>140</v>
      </c>
      <c r="L220" s="42"/>
      <c r="M220" s="190" t="s">
        <v>31</v>
      </c>
      <c r="N220" s="191" t="s">
        <v>46</v>
      </c>
      <c r="O220" s="82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4" t="s">
        <v>141</v>
      </c>
      <c r="AT220" s="194" t="s">
        <v>136</v>
      </c>
      <c r="AU220" s="194" t="s">
        <v>75</v>
      </c>
      <c r="AY220" s="15" t="s">
        <v>142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5" t="s">
        <v>82</v>
      </c>
      <c r="BK220" s="195">
        <f>ROUND(I220*H220,2)</f>
        <v>0</v>
      </c>
      <c r="BL220" s="15" t="s">
        <v>141</v>
      </c>
      <c r="BM220" s="194" t="s">
        <v>564</v>
      </c>
    </row>
    <row r="221" s="2" customFormat="1">
      <c r="A221" s="36"/>
      <c r="B221" s="37"/>
      <c r="C221" s="38"/>
      <c r="D221" s="196" t="s">
        <v>144</v>
      </c>
      <c r="E221" s="38"/>
      <c r="F221" s="197" t="s">
        <v>354</v>
      </c>
      <c r="G221" s="38"/>
      <c r="H221" s="38"/>
      <c r="I221" s="198"/>
      <c r="J221" s="38"/>
      <c r="K221" s="38"/>
      <c r="L221" s="42"/>
      <c r="M221" s="199"/>
      <c r="N221" s="200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144</v>
      </c>
      <c r="AU221" s="15" t="s">
        <v>75</v>
      </c>
    </row>
    <row r="222" s="2" customFormat="1">
      <c r="A222" s="36"/>
      <c r="B222" s="37"/>
      <c r="C222" s="38"/>
      <c r="D222" s="201" t="s">
        <v>146</v>
      </c>
      <c r="E222" s="38"/>
      <c r="F222" s="202" t="s">
        <v>355</v>
      </c>
      <c r="G222" s="38"/>
      <c r="H222" s="38"/>
      <c r="I222" s="198"/>
      <c r="J222" s="38"/>
      <c r="K222" s="38"/>
      <c r="L222" s="42"/>
      <c r="M222" s="199"/>
      <c r="N222" s="200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146</v>
      </c>
      <c r="AU222" s="15" t="s">
        <v>75</v>
      </c>
    </row>
    <row r="223" s="10" customFormat="1">
      <c r="A223" s="10"/>
      <c r="B223" s="203"/>
      <c r="C223" s="204"/>
      <c r="D223" s="196" t="s">
        <v>148</v>
      </c>
      <c r="E223" s="205" t="s">
        <v>31</v>
      </c>
      <c r="F223" s="206" t="s">
        <v>565</v>
      </c>
      <c r="G223" s="204"/>
      <c r="H223" s="207">
        <v>0.19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T223" s="213" t="s">
        <v>148</v>
      </c>
      <c r="AU223" s="213" t="s">
        <v>75</v>
      </c>
      <c r="AV223" s="10" t="s">
        <v>84</v>
      </c>
      <c r="AW223" s="10" t="s">
        <v>37</v>
      </c>
      <c r="AX223" s="10" t="s">
        <v>82</v>
      </c>
      <c r="AY223" s="213" t="s">
        <v>142</v>
      </c>
    </row>
    <row r="224" s="2" customFormat="1" ht="24.15" customHeight="1">
      <c r="A224" s="36"/>
      <c r="B224" s="37"/>
      <c r="C224" s="183" t="s">
        <v>566</v>
      </c>
      <c r="D224" s="183" t="s">
        <v>136</v>
      </c>
      <c r="E224" s="184" t="s">
        <v>358</v>
      </c>
      <c r="F224" s="185" t="s">
        <v>359</v>
      </c>
      <c r="G224" s="186" t="s">
        <v>152</v>
      </c>
      <c r="H224" s="187">
        <v>83</v>
      </c>
      <c r="I224" s="188"/>
      <c r="J224" s="189">
        <f>ROUND(I224*H224,2)</f>
        <v>0</v>
      </c>
      <c r="K224" s="185" t="s">
        <v>140</v>
      </c>
      <c r="L224" s="42"/>
      <c r="M224" s="190" t="s">
        <v>31</v>
      </c>
      <c r="N224" s="191" t="s">
        <v>46</v>
      </c>
      <c r="O224" s="82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4" t="s">
        <v>141</v>
      </c>
      <c r="AT224" s="194" t="s">
        <v>136</v>
      </c>
      <c r="AU224" s="194" t="s">
        <v>75</v>
      </c>
      <c r="AY224" s="15" t="s">
        <v>142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5" t="s">
        <v>82</v>
      </c>
      <c r="BK224" s="195">
        <f>ROUND(I224*H224,2)</f>
        <v>0</v>
      </c>
      <c r="BL224" s="15" t="s">
        <v>141</v>
      </c>
      <c r="BM224" s="194" t="s">
        <v>567</v>
      </c>
    </row>
    <row r="225" s="2" customFormat="1">
      <c r="A225" s="36"/>
      <c r="B225" s="37"/>
      <c r="C225" s="38"/>
      <c r="D225" s="196" t="s">
        <v>144</v>
      </c>
      <c r="E225" s="38"/>
      <c r="F225" s="197" t="s">
        <v>361</v>
      </c>
      <c r="G225" s="38"/>
      <c r="H225" s="38"/>
      <c r="I225" s="198"/>
      <c r="J225" s="38"/>
      <c r="K225" s="38"/>
      <c r="L225" s="42"/>
      <c r="M225" s="199"/>
      <c r="N225" s="200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144</v>
      </c>
      <c r="AU225" s="15" t="s">
        <v>75</v>
      </c>
    </row>
    <row r="226" s="2" customFormat="1">
      <c r="A226" s="36"/>
      <c r="B226" s="37"/>
      <c r="C226" s="38"/>
      <c r="D226" s="201" t="s">
        <v>146</v>
      </c>
      <c r="E226" s="38"/>
      <c r="F226" s="202" t="s">
        <v>362</v>
      </c>
      <c r="G226" s="38"/>
      <c r="H226" s="38"/>
      <c r="I226" s="198"/>
      <c r="J226" s="38"/>
      <c r="K226" s="38"/>
      <c r="L226" s="42"/>
      <c r="M226" s="199"/>
      <c r="N226" s="200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146</v>
      </c>
      <c r="AU226" s="15" t="s">
        <v>75</v>
      </c>
    </row>
    <row r="227" s="10" customFormat="1">
      <c r="A227" s="10"/>
      <c r="B227" s="203"/>
      <c r="C227" s="204"/>
      <c r="D227" s="196" t="s">
        <v>148</v>
      </c>
      <c r="E227" s="205" t="s">
        <v>31</v>
      </c>
      <c r="F227" s="206" t="s">
        <v>568</v>
      </c>
      <c r="G227" s="204"/>
      <c r="H227" s="207">
        <v>83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T227" s="213" t="s">
        <v>148</v>
      </c>
      <c r="AU227" s="213" t="s">
        <v>75</v>
      </c>
      <c r="AV227" s="10" t="s">
        <v>84</v>
      </c>
      <c r="AW227" s="10" t="s">
        <v>37</v>
      </c>
      <c r="AX227" s="10" t="s">
        <v>82</v>
      </c>
      <c r="AY227" s="213" t="s">
        <v>142</v>
      </c>
    </row>
    <row r="228" s="2" customFormat="1" ht="16.5" customHeight="1">
      <c r="A228" s="36"/>
      <c r="B228" s="37"/>
      <c r="C228" s="214" t="s">
        <v>569</v>
      </c>
      <c r="D228" s="214" t="s">
        <v>180</v>
      </c>
      <c r="E228" s="215" t="s">
        <v>365</v>
      </c>
      <c r="F228" s="216" t="s">
        <v>366</v>
      </c>
      <c r="G228" s="217" t="s">
        <v>367</v>
      </c>
      <c r="H228" s="218">
        <v>8.3000000000000007</v>
      </c>
      <c r="I228" s="219"/>
      <c r="J228" s="220">
        <f>ROUND(I228*H228,2)</f>
        <v>0</v>
      </c>
      <c r="K228" s="216" t="s">
        <v>31</v>
      </c>
      <c r="L228" s="221"/>
      <c r="M228" s="222" t="s">
        <v>31</v>
      </c>
      <c r="N228" s="223" t="s">
        <v>46</v>
      </c>
      <c r="O228" s="82"/>
      <c r="P228" s="192">
        <f>O228*H228</f>
        <v>0</v>
      </c>
      <c r="Q228" s="192">
        <v>0.20000000000000001</v>
      </c>
      <c r="R228" s="192">
        <f>Q228*H228</f>
        <v>1.6600000000000001</v>
      </c>
      <c r="S228" s="192">
        <v>0</v>
      </c>
      <c r="T228" s="193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4" t="s">
        <v>184</v>
      </c>
      <c r="AT228" s="194" t="s">
        <v>180</v>
      </c>
      <c r="AU228" s="194" t="s">
        <v>75</v>
      </c>
      <c r="AY228" s="15" t="s">
        <v>142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5" t="s">
        <v>82</v>
      </c>
      <c r="BK228" s="195">
        <f>ROUND(I228*H228,2)</f>
        <v>0</v>
      </c>
      <c r="BL228" s="15" t="s">
        <v>141</v>
      </c>
      <c r="BM228" s="194" t="s">
        <v>570</v>
      </c>
    </row>
    <row r="229" s="2" customFormat="1">
      <c r="A229" s="36"/>
      <c r="B229" s="37"/>
      <c r="C229" s="38"/>
      <c r="D229" s="196" t="s">
        <v>144</v>
      </c>
      <c r="E229" s="38"/>
      <c r="F229" s="197" t="s">
        <v>369</v>
      </c>
      <c r="G229" s="38"/>
      <c r="H229" s="38"/>
      <c r="I229" s="198"/>
      <c r="J229" s="38"/>
      <c r="K229" s="38"/>
      <c r="L229" s="42"/>
      <c r="M229" s="199"/>
      <c r="N229" s="200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144</v>
      </c>
      <c r="AU229" s="15" t="s">
        <v>75</v>
      </c>
    </row>
    <row r="230" s="10" customFormat="1">
      <c r="A230" s="10"/>
      <c r="B230" s="203"/>
      <c r="C230" s="204"/>
      <c r="D230" s="196" t="s">
        <v>148</v>
      </c>
      <c r="E230" s="205" t="s">
        <v>31</v>
      </c>
      <c r="F230" s="206" t="s">
        <v>571</v>
      </c>
      <c r="G230" s="204"/>
      <c r="H230" s="207">
        <v>8.3000000000000007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13" t="s">
        <v>148</v>
      </c>
      <c r="AU230" s="213" t="s">
        <v>75</v>
      </c>
      <c r="AV230" s="10" t="s">
        <v>84</v>
      </c>
      <c r="AW230" s="10" t="s">
        <v>37</v>
      </c>
      <c r="AX230" s="10" t="s">
        <v>82</v>
      </c>
      <c r="AY230" s="213" t="s">
        <v>142</v>
      </c>
    </row>
    <row r="231" s="2" customFormat="1" ht="16.5" customHeight="1">
      <c r="A231" s="36"/>
      <c r="B231" s="37"/>
      <c r="C231" s="183" t="s">
        <v>572</v>
      </c>
      <c r="D231" s="183" t="s">
        <v>136</v>
      </c>
      <c r="E231" s="184" t="s">
        <v>372</v>
      </c>
      <c r="F231" s="185" t="s">
        <v>373</v>
      </c>
      <c r="G231" s="186" t="s">
        <v>367</v>
      </c>
      <c r="H231" s="187">
        <v>2.5299999999999998</v>
      </c>
      <c r="I231" s="188"/>
      <c r="J231" s="189">
        <f>ROUND(I231*H231,2)</f>
        <v>0</v>
      </c>
      <c r="K231" s="185" t="s">
        <v>140</v>
      </c>
      <c r="L231" s="42"/>
      <c r="M231" s="190" t="s">
        <v>31</v>
      </c>
      <c r="N231" s="191" t="s">
        <v>46</v>
      </c>
      <c r="O231" s="82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4" t="s">
        <v>141</v>
      </c>
      <c r="AT231" s="194" t="s">
        <v>136</v>
      </c>
      <c r="AU231" s="194" t="s">
        <v>75</v>
      </c>
      <c r="AY231" s="15" t="s">
        <v>142</v>
      </c>
      <c r="BE231" s="195">
        <f>IF(N231="základní",J231,0)</f>
        <v>0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5" t="s">
        <v>82</v>
      </c>
      <c r="BK231" s="195">
        <f>ROUND(I231*H231,2)</f>
        <v>0</v>
      </c>
      <c r="BL231" s="15" t="s">
        <v>141</v>
      </c>
      <c r="BM231" s="194" t="s">
        <v>573</v>
      </c>
    </row>
    <row r="232" s="2" customFormat="1">
      <c r="A232" s="36"/>
      <c r="B232" s="37"/>
      <c r="C232" s="38"/>
      <c r="D232" s="196" t="s">
        <v>144</v>
      </c>
      <c r="E232" s="38"/>
      <c r="F232" s="197" t="s">
        <v>375</v>
      </c>
      <c r="G232" s="38"/>
      <c r="H232" s="38"/>
      <c r="I232" s="198"/>
      <c r="J232" s="38"/>
      <c r="K232" s="38"/>
      <c r="L232" s="42"/>
      <c r="M232" s="199"/>
      <c r="N232" s="200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144</v>
      </c>
      <c r="AU232" s="15" t="s">
        <v>75</v>
      </c>
    </row>
    <row r="233" s="2" customFormat="1">
      <c r="A233" s="36"/>
      <c r="B233" s="37"/>
      <c r="C233" s="38"/>
      <c r="D233" s="201" t="s">
        <v>146</v>
      </c>
      <c r="E233" s="38"/>
      <c r="F233" s="202" t="s">
        <v>376</v>
      </c>
      <c r="G233" s="38"/>
      <c r="H233" s="38"/>
      <c r="I233" s="198"/>
      <c r="J233" s="38"/>
      <c r="K233" s="38"/>
      <c r="L233" s="42"/>
      <c r="M233" s="199"/>
      <c r="N233" s="200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146</v>
      </c>
      <c r="AU233" s="15" t="s">
        <v>75</v>
      </c>
    </row>
    <row r="234" s="10" customFormat="1">
      <c r="A234" s="10"/>
      <c r="B234" s="203"/>
      <c r="C234" s="204"/>
      <c r="D234" s="196" t="s">
        <v>148</v>
      </c>
      <c r="E234" s="205" t="s">
        <v>31</v>
      </c>
      <c r="F234" s="206" t="s">
        <v>574</v>
      </c>
      <c r="G234" s="204"/>
      <c r="H234" s="207">
        <v>2.5299999999999998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13" t="s">
        <v>148</v>
      </c>
      <c r="AU234" s="213" t="s">
        <v>75</v>
      </c>
      <c r="AV234" s="10" t="s">
        <v>84</v>
      </c>
      <c r="AW234" s="10" t="s">
        <v>37</v>
      </c>
      <c r="AX234" s="10" t="s">
        <v>82</v>
      </c>
      <c r="AY234" s="213" t="s">
        <v>142</v>
      </c>
    </row>
    <row r="235" s="2" customFormat="1" ht="21.75" customHeight="1">
      <c r="A235" s="36"/>
      <c r="B235" s="37"/>
      <c r="C235" s="183" t="s">
        <v>575</v>
      </c>
      <c r="D235" s="183" t="s">
        <v>136</v>
      </c>
      <c r="E235" s="184" t="s">
        <v>379</v>
      </c>
      <c r="F235" s="185" t="s">
        <v>380</v>
      </c>
      <c r="G235" s="186" t="s">
        <v>367</v>
      </c>
      <c r="H235" s="187">
        <v>2.5299999999999998</v>
      </c>
      <c r="I235" s="188"/>
      <c r="J235" s="189">
        <f>ROUND(I235*H235,2)</f>
        <v>0</v>
      </c>
      <c r="K235" s="185" t="s">
        <v>140</v>
      </c>
      <c r="L235" s="42"/>
      <c r="M235" s="190" t="s">
        <v>31</v>
      </c>
      <c r="N235" s="191" t="s">
        <v>46</v>
      </c>
      <c r="O235" s="82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94" t="s">
        <v>141</v>
      </c>
      <c r="AT235" s="194" t="s">
        <v>136</v>
      </c>
      <c r="AU235" s="194" t="s">
        <v>75</v>
      </c>
      <c r="AY235" s="15" t="s">
        <v>142</v>
      </c>
      <c r="BE235" s="195">
        <f>IF(N235="základní",J235,0)</f>
        <v>0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5" t="s">
        <v>82</v>
      </c>
      <c r="BK235" s="195">
        <f>ROUND(I235*H235,2)</f>
        <v>0</v>
      </c>
      <c r="BL235" s="15" t="s">
        <v>141</v>
      </c>
      <c r="BM235" s="194" t="s">
        <v>576</v>
      </c>
    </row>
    <row r="236" s="2" customFormat="1">
      <c r="A236" s="36"/>
      <c r="B236" s="37"/>
      <c r="C236" s="38"/>
      <c r="D236" s="196" t="s">
        <v>144</v>
      </c>
      <c r="E236" s="38"/>
      <c r="F236" s="197" t="s">
        <v>382</v>
      </c>
      <c r="G236" s="38"/>
      <c r="H236" s="38"/>
      <c r="I236" s="198"/>
      <c r="J236" s="38"/>
      <c r="K236" s="38"/>
      <c r="L236" s="42"/>
      <c r="M236" s="199"/>
      <c r="N236" s="200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144</v>
      </c>
      <c r="AU236" s="15" t="s">
        <v>75</v>
      </c>
    </row>
    <row r="237" s="2" customFormat="1">
      <c r="A237" s="36"/>
      <c r="B237" s="37"/>
      <c r="C237" s="38"/>
      <c r="D237" s="201" t="s">
        <v>146</v>
      </c>
      <c r="E237" s="38"/>
      <c r="F237" s="202" t="s">
        <v>383</v>
      </c>
      <c r="G237" s="38"/>
      <c r="H237" s="38"/>
      <c r="I237" s="198"/>
      <c r="J237" s="38"/>
      <c r="K237" s="38"/>
      <c r="L237" s="42"/>
      <c r="M237" s="199"/>
      <c r="N237" s="200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146</v>
      </c>
      <c r="AU237" s="15" t="s">
        <v>75</v>
      </c>
    </row>
    <row r="238" s="2" customFormat="1" ht="24.15" customHeight="1">
      <c r="A238" s="36"/>
      <c r="B238" s="37"/>
      <c r="C238" s="183" t="s">
        <v>577</v>
      </c>
      <c r="D238" s="183" t="s">
        <v>136</v>
      </c>
      <c r="E238" s="184" t="s">
        <v>385</v>
      </c>
      <c r="F238" s="185" t="s">
        <v>386</v>
      </c>
      <c r="G238" s="186" t="s">
        <v>367</v>
      </c>
      <c r="H238" s="187">
        <v>5.0599999999999996</v>
      </c>
      <c r="I238" s="188"/>
      <c r="J238" s="189">
        <f>ROUND(I238*H238,2)</f>
        <v>0</v>
      </c>
      <c r="K238" s="185" t="s">
        <v>140</v>
      </c>
      <c r="L238" s="42"/>
      <c r="M238" s="190" t="s">
        <v>31</v>
      </c>
      <c r="N238" s="191" t="s">
        <v>46</v>
      </c>
      <c r="O238" s="82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4" t="s">
        <v>141</v>
      </c>
      <c r="AT238" s="194" t="s">
        <v>136</v>
      </c>
      <c r="AU238" s="194" t="s">
        <v>75</v>
      </c>
      <c r="AY238" s="15" t="s">
        <v>142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5" t="s">
        <v>82</v>
      </c>
      <c r="BK238" s="195">
        <f>ROUND(I238*H238,2)</f>
        <v>0</v>
      </c>
      <c r="BL238" s="15" t="s">
        <v>141</v>
      </c>
      <c r="BM238" s="194" t="s">
        <v>578</v>
      </c>
    </row>
    <row r="239" s="2" customFormat="1">
      <c r="A239" s="36"/>
      <c r="B239" s="37"/>
      <c r="C239" s="38"/>
      <c r="D239" s="196" t="s">
        <v>144</v>
      </c>
      <c r="E239" s="38"/>
      <c r="F239" s="197" t="s">
        <v>388</v>
      </c>
      <c r="G239" s="38"/>
      <c r="H239" s="38"/>
      <c r="I239" s="198"/>
      <c r="J239" s="38"/>
      <c r="K239" s="38"/>
      <c r="L239" s="42"/>
      <c r="M239" s="199"/>
      <c r="N239" s="200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144</v>
      </c>
      <c r="AU239" s="15" t="s">
        <v>75</v>
      </c>
    </row>
    <row r="240" s="2" customFormat="1">
      <c r="A240" s="36"/>
      <c r="B240" s="37"/>
      <c r="C240" s="38"/>
      <c r="D240" s="201" t="s">
        <v>146</v>
      </c>
      <c r="E240" s="38"/>
      <c r="F240" s="202" t="s">
        <v>389</v>
      </c>
      <c r="G240" s="38"/>
      <c r="H240" s="38"/>
      <c r="I240" s="198"/>
      <c r="J240" s="38"/>
      <c r="K240" s="38"/>
      <c r="L240" s="42"/>
      <c r="M240" s="199"/>
      <c r="N240" s="200"/>
      <c r="O240" s="82"/>
      <c r="P240" s="82"/>
      <c r="Q240" s="82"/>
      <c r="R240" s="82"/>
      <c r="S240" s="82"/>
      <c r="T240" s="83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146</v>
      </c>
      <c r="AU240" s="15" t="s">
        <v>75</v>
      </c>
    </row>
    <row r="241" s="10" customFormat="1">
      <c r="A241" s="10"/>
      <c r="B241" s="203"/>
      <c r="C241" s="204"/>
      <c r="D241" s="196" t="s">
        <v>148</v>
      </c>
      <c r="E241" s="205" t="s">
        <v>31</v>
      </c>
      <c r="F241" s="206" t="s">
        <v>579</v>
      </c>
      <c r="G241" s="204"/>
      <c r="H241" s="207">
        <v>5.0599999999999996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T241" s="213" t="s">
        <v>148</v>
      </c>
      <c r="AU241" s="213" t="s">
        <v>75</v>
      </c>
      <c r="AV241" s="10" t="s">
        <v>84</v>
      </c>
      <c r="AW241" s="10" t="s">
        <v>37</v>
      </c>
      <c r="AX241" s="10" t="s">
        <v>82</v>
      </c>
      <c r="AY241" s="213" t="s">
        <v>142</v>
      </c>
    </row>
    <row r="242" s="2" customFormat="1" ht="24.15" customHeight="1">
      <c r="A242" s="36"/>
      <c r="B242" s="37"/>
      <c r="C242" s="183" t="s">
        <v>580</v>
      </c>
      <c r="D242" s="183" t="s">
        <v>136</v>
      </c>
      <c r="E242" s="184" t="s">
        <v>392</v>
      </c>
      <c r="F242" s="185" t="s">
        <v>393</v>
      </c>
      <c r="G242" s="186" t="s">
        <v>197</v>
      </c>
      <c r="H242" s="187">
        <v>3.4260000000000002</v>
      </c>
      <c r="I242" s="188"/>
      <c r="J242" s="189">
        <f>ROUND(I242*H242,2)</f>
        <v>0</v>
      </c>
      <c r="K242" s="185" t="s">
        <v>140</v>
      </c>
      <c r="L242" s="42"/>
      <c r="M242" s="190" t="s">
        <v>31</v>
      </c>
      <c r="N242" s="191" t="s">
        <v>46</v>
      </c>
      <c r="O242" s="82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4" t="s">
        <v>141</v>
      </c>
      <c r="AT242" s="194" t="s">
        <v>136</v>
      </c>
      <c r="AU242" s="194" t="s">
        <v>75</v>
      </c>
      <c r="AY242" s="15" t="s">
        <v>142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5" t="s">
        <v>82</v>
      </c>
      <c r="BK242" s="195">
        <f>ROUND(I242*H242,2)</f>
        <v>0</v>
      </c>
      <c r="BL242" s="15" t="s">
        <v>141</v>
      </c>
      <c r="BM242" s="194" t="s">
        <v>581</v>
      </c>
    </row>
    <row r="243" s="2" customFormat="1">
      <c r="A243" s="36"/>
      <c r="B243" s="37"/>
      <c r="C243" s="38"/>
      <c r="D243" s="196" t="s">
        <v>144</v>
      </c>
      <c r="E243" s="38"/>
      <c r="F243" s="197" t="s">
        <v>395</v>
      </c>
      <c r="G243" s="38"/>
      <c r="H243" s="38"/>
      <c r="I243" s="198"/>
      <c r="J243" s="38"/>
      <c r="K243" s="38"/>
      <c r="L243" s="42"/>
      <c r="M243" s="199"/>
      <c r="N243" s="200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144</v>
      </c>
      <c r="AU243" s="15" t="s">
        <v>75</v>
      </c>
    </row>
    <row r="244" s="2" customFormat="1">
      <c r="A244" s="36"/>
      <c r="B244" s="37"/>
      <c r="C244" s="38"/>
      <c r="D244" s="201" t="s">
        <v>146</v>
      </c>
      <c r="E244" s="38"/>
      <c r="F244" s="202" t="s">
        <v>396</v>
      </c>
      <c r="G244" s="38"/>
      <c r="H244" s="38"/>
      <c r="I244" s="198"/>
      <c r="J244" s="38"/>
      <c r="K244" s="38"/>
      <c r="L244" s="42"/>
      <c r="M244" s="235"/>
      <c r="N244" s="236"/>
      <c r="O244" s="237"/>
      <c r="P244" s="237"/>
      <c r="Q244" s="237"/>
      <c r="R244" s="237"/>
      <c r="S244" s="237"/>
      <c r="T244" s="238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146</v>
      </c>
      <c r="AU244" s="15" t="s">
        <v>75</v>
      </c>
    </row>
    <row r="245" s="2" customFormat="1" ht="6.96" customHeight="1">
      <c r="A245" s="36"/>
      <c r="B245" s="57"/>
      <c r="C245" s="58"/>
      <c r="D245" s="58"/>
      <c r="E245" s="58"/>
      <c r="F245" s="58"/>
      <c r="G245" s="58"/>
      <c r="H245" s="58"/>
      <c r="I245" s="58"/>
      <c r="J245" s="58"/>
      <c r="K245" s="58"/>
      <c r="L245" s="42"/>
      <c r="M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</row>
  </sheetData>
  <sheetProtection sheet="1" autoFilter="0" formatColumns="0" formatRows="0" objects="1" scenarios="1" spinCount="100000" saltValue="MWlEN5AByarMB9PDsqH4LGkNRiLI0wY/5DMXLzQPAv5GK8mt3HC5IE1HuRHFKJmP8RH4v6xb076wlJUYILVCoA==" hashValue="4XfTAWC1HTE3pAe5u/RPGb2lJ+ylzLu2UNG2oYfJ9M6ppkdz/K6Z6CuUbx/wma+MtfQ/Ox5FqsbBtXGpWLELlg==" algorithmName="SHA-512" password="CC35"/>
  <autoFilter ref="C84:K2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2/111103212"/>
    <hyperlink ref="F92" r:id="rId2" display="https://podminky.urs.cz/item/CS_URS_2022_02/184853511"/>
    <hyperlink ref="F95" r:id="rId3" display="https://podminky.urs.cz/item/CS_URS_2022_02/183403112"/>
    <hyperlink ref="F98" r:id="rId4" display="https://podminky.urs.cz/item/CS_URS_2022_02/183403151"/>
    <hyperlink ref="F101" r:id="rId5" display="https://podminky.urs.cz/item/CS_URS_2022_02/183403152"/>
    <hyperlink ref="F104" r:id="rId6" display="https://podminky.urs.cz/item/CS_URS_2022_02/181451121"/>
    <hyperlink ref="F110" r:id="rId7" display="https://podminky.urs.cz/item/CS_URS_2022_02/111151231"/>
    <hyperlink ref="F119" r:id="rId8" display="https://podminky.urs.cz/item/CS_URS_2022_02/185802113"/>
    <hyperlink ref="F126" r:id="rId9" display="https://podminky.urs.cz/item/CS_URS_2022_02/183101113"/>
    <hyperlink ref="F130" r:id="rId10" display="https://podminky.urs.cz/item/CS_URS_2022_02/183101114"/>
    <hyperlink ref="F134" r:id="rId11" display="https://podminky.urs.cz/item/CS_URS_2022_02/184102113"/>
    <hyperlink ref="F157" r:id="rId12" display="https://podminky.urs.cz/item/CS_URS_2022_02/184215133"/>
    <hyperlink ref="F167" r:id="rId13" display="https://podminky.urs.cz/item/CS_URS_2022_02/184801121"/>
    <hyperlink ref="F177" r:id="rId14" display="https://podminky.urs.cz/item/CS_URS_2022_02/185802114"/>
    <hyperlink ref="F184" r:id="rId15" display="https://podminky.urs.cz/item/CS_URS_2022_02/184102110"/>
    <hyperlink ref="F218" r:id="rId16" display="https://podminky.urs.cz/item/CS_URS_2022_02/184813133"/>
    <hyperlink ref="F222" r:id="rId17" display="https://podminky.urs.cz/item/CS_URS_2022_02/184813134"/>
    <hyperlink ref="F226" r:id="rId18" display="https://podminky.urs.cz/item/CS_URS_2022_02/184911421"/>
    <hyperlink ref="F233" r:id="rId19" display="https://podminky.urs.cz/item/CS_URS_2022_02/185804312"/>
    <hyperlink ref="F237" r:id="rId20" display="https://podminky.urs.cz/item/CS_URS_2022_02/185851121"/>
    <hyperlink ref="F240" r:id="rId21" display="https://podminky.urs.cz/item/CS_URS_2022_02/185851129"/>
    <hyperlink ref="F244" r:id="rId22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stavby'!K6</f>
        <v>Realizace interakčních prvků IP8, IP17, IP20B, IP26, IÚ 38 v k.ú. Němčičky u Hustopečí</v>
      </c>
      <c r="F7" s="140"/>
      <c r="G7" s="140"/>
      <c r="H7" s="140"/>
      <c r="L7" s="18"/>
    </row>
    <row r="8" s="1" customFormat="1" ht="12" customHeight="1">
      <c r="B8" s="18"/>
      <c r="D8" s="140" t="s">
        <v>115</v>
      </c>
      <c r="L8" s="18"/>
    </row>
    <row r="9" s="2" customFormat="1" ht="16.5" customHeight="1">
      <c r="A9" s="36"/>
      <c r="B9" s="42"/>
      <c r="C9" s="36"/>
      <c r="D9" s="36"/>
      <c r="E9" s="141" t="s">
        <v>116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582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31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18. 10. 2022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31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32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34</v>
      </c>
      <c r="E22" s="36"/>
      <c r="F22" s="36"/>
      <c r="G22" s="36"/>
      <c r="H22" s="36"/>
      <c r="I22" s="140" t="s">
        <v>27</v>
      </c>
      <c r="J22" s="131" t="s">
        <v>35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36</v>
      </c>
      <c r="F23" s="36"/>
      <c r="G23" s="36"/>
      <c r="H23" s="36"/>
      <c r="I23" s="140" t="s">
        <v>30</v>
      </c>
      <c r="J23" s="131" t="s">
        <v>31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38</v>
      </c>
      <c r="E25" s="36"/>
      <c r="F25" s="36"/>
      <c r="G25" s="36"/>
      <c r="H25" s="36"/>
      <c r="I25" s="140" t="s">
        <v>27</v>
      </c>
      <c r="J25" s="131" t="s">
        <v>31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30</v>
      </c>
      <c r="J26" s="131" t="s">
        <v>31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ROUND((SUM(BE85:BE242)),  2)</f>
        <v>0</v>
      </c>
      <c r="G35" s="36"/>
      <c r="H35" s="36"/>
      <c r="I35" s="155">
        <v>0.20999999999999999</v>
      </c>
      <c r="J35" s="154">
        <f>ROUND(((SUM(BE85:BE242))*I35),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ROUND((SUM(BF85:BF242)),  2)</f>
        <v>0</v>
      </c>
      <c r="G36" s="36"/>
      <c r="H36" s="36"/>
      <c r="I36" s="155">
        <v>0.14999999999999999</v>
      </c>
      <c r="J36" s="154">
        <f>ROUND(((SUM(BF85:BF242))*I36),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ROUND((SUM(BG85:BG242)),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ROUND((SUM(BH85:BH242)),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ROUND((SUM(BI85:BI242)),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Realizace interakčních prvků IP8, IP17, IP20B, IP26, IÚ 38 v k.ú. Němčičky u Hustopečí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116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SO-014 - Interakční prvek IP20 a IP17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Němčičky u Hustopečí</v>
      </c>
      <c r="G56" s="38"/>
      <c r="H56" s="38"/>
      <c r="I56" s="30" t="s">
        <v>24</v>
      </c>
      <c r="J56" s="70" t="str">
        <f>IF(J14="","",J14)</f>
        <v>18. 10. 2022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ČR-Státní pozemkový úřad</v>
      </c>
      <c r="G58" s="38"/>
      <c r="H58" s="38"/>
      <c r="I58" s="30" t="s">
        <v>34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32</v>
      </c>
      <c r="D59" s="38"/>
      <c r="E59" s="38"/>
      <c r="F59" s="25" t="str">
        <f>IF(E20="","",E20)</f>
        <v>Vyplň údaj</v>
      </c>
      <c r="G59" s="38"/>
      <c r="H59" s="38"/>
      <c r="I59" s="30" t="s">
        <v>38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120</v>
      </c>
      <c r="D61" s="169"/>
      <c r="E61" s="169"/>
      <c r="F61" s="169"/>
      <c r="G61" s="169"/>
      <c r="H61" s="169"/>
      <c r="I61" s="169"/>
      <c r="J61" s="170" t="s">
        <v>121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122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123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6.25" customHeight="1">
      <c r="A73" s="36"/>
      <c r="B73" s="37"/>
      <c r="C73" s="38"/>
      <c r="D73" s="38"/>
      <c r="E73" s="167" t="str">
        <f>E7</f>
        <v>Realizace interakčních prvků IP8, IP17, IP20B, IP26, IÚ 38 v k.ú. Němčičky u Hustopečí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115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116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117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SO-014 - Interakční prvek IP20 a IP17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Němčičky u Hustopečí</v>
      </c>
      <c r="G79" s="38"/>
      <c r="H79" s="38"/>
      <c r="I79" s="30" t="s">
        <v>24</v>
      </c>
      <c r="J79" s="70" t="str">
        <f>IF(J14="","",J14)</f>
        <v>18. 10. 2022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ČR-Státní pozemkový úřad</v>
      </c>
      <c r="G81" s="38"/>
      <c r="H81" s="38"/>
      <c r="I81" s="30" t="s">
        <v>34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32</v>
      </c>
      <c r="D82" s="38"/>
      <c r="E82" s="38"/>
      <c r="F82" s="25" t="str">
        <f>IF(E20="","",E20)</f>
        <v>Vyplň údaj</v>
      </c>
      <c r="G82" s="38"/>
      <c r="H82" s="38"/>
      <c r="I82" s="30" t="s">
        <v>38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124</v>
      </c>
      <c r="D84" s="175" t="s">
        <v>60</v>
      </c>
      <c r="E84" s="175" t="s">
        <v>56</v>
      </c>
      <c r="F84" s="175" t="s">
        <v>57</v>
      </c>
      <c r="G84" s="175" t="s">
        <v>125</v>
      </c>
      <c r="H84" s="175" t="s">
        <v>126</v>
      </c>
      <c r="I84" s="175" t="s">
        <v>127</v>
      </c>
      <c r="J84" s="175" t="s">
        <v>121</v>
      </c>
      <c r="K84" s="176" t="s">
        <v>128</v>
      </c>
      <c r="L84" s="177"/>
      <c r="M84" s="90" t="s">
        <v>31</v>
      </c>
      <c r="N84" s="91" t="s">
        <v>45</v>
      </c>
      <c r="O84" s="91" t="s">
        <v>129</v>
      </c>
      <c r="P84" s="91" t="s">
        <v>130</v>
      </c>
      <c r="Q84" s="91" t="s">
        <v>131</v>
      </c>
      <c r="R84" s="91" t="s">
        <v>132</v>
      </c>
      <c r="S84" s="91" t="s">
        <v>133</v>
      </c>
      <c r="T84" s="92" t="s">
        <v>134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135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SUM(P86:P242)</f>
        <v>0</v>
      </c>
      <c r="Q85" s="94"/>
      <c r="R85" s="180">
        <f>SUM(R86:R242)</f>
        <v>2.8084616000000002</v>
      </c>
      <c r="S85" s="94"/>
      <c r="T85" s="181">
        <f>SUM(T86:T242)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122</v>
      </c>
      <c r="BK85" s="182">
        <f>SUM(BK86:BK242)</f>
        <v>0</v>
      </c>
    </row>
    <row r="86" s="2" customFormat="1" ht="24.15" customHeight="1">
      <c r="A86" s="36"/>
      <c r="B86" s="37"/>
      <c r="C86" s="183" t="s">
        <v>82</v>
      </c>
      <c r="D86" s="183" t="s">
        <v>136</v>
      </c>
      <c r="E86" s="184" t="s">
        <v>137</v>
      </c>
      <c r="F86" s="185" t="s">
        <v>138</v>
      </c>
      <c r="G86" s="186" t="s">
        <v>139</v>
      </c>
      <c r="H86" s="187">
        <v>0.151</v>
      </c>
      <c r="I86" s="188"/>
      <c r="J86" s="189">
        <f>ROUND(I86*H86,2)</f>
        <v>0</v>
      </c>
      <c r="K86" s="185" t="s">
        <v>140</v>
      </c>
      <c r="L86" s="42"/>
      <c r="M86" s="190" t="s">
        <v>31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141</v>
      </c>
      <c r="AT86" s="194" t="s">
        <v>136</v>
      </c>
      <c r="AU86" s="194" t="s">
        <v>75</v>
      </c>
      <c r="AY86" s="15" t="s">
        <v>142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141</v>
      </c>
      <c r="BM86" s="194" t="s">
        <v>583</v>
      </c>
    </row>
    <row r="87" s="2" customFormat="1">
      <c r="A87" s="36"/>
      <c r="B87" s="37"/>
      <c r="C87" s="38"/>
      <c r="D87" s="196" t="s">
        <v>144</v>
      </c>
      <c r="E87" s="38"/>
      <c r="F87" s="197" t="s">
        <v>145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144</v>
      </c>
      <c r="AU87" s="15" t="s">
        <v>75</v>
      </c>
    </row>
    <row r="88" s="2" customFormat="1">
      <c r="A88" s="36"/>
      <c r="B88" s="37"/>
      <c r="C88" s="38"/>
      <c r="D88" s="201" t="s">
        <v>146</v>
      </c>
      <c r="E88" s="38"/>
      <c r="F88" s="202" t="s">
        <v>147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146</v>
      </c>
      <c r="AU88" s="15" t="s">
        <v>75</v>
      </c>
    </row>
    <row r="89" s="10" customFormat="1">
      <c r="A89" s="10"/>
      <c r="B89" s="203"/>
      <c r="C89" s="204"/>
      <c r="D89" s="196" t="s">
        <v>148</v>
      </c>
      <c r="E89" s="205" t="s">
        <v>31</v>
      </c>
      <c r="F89" s="206" t="s">
        <v>584</v>
      </c>
      <c r="G89" s="204"/>
      <c r="H89" s="207">
        <v>0.151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148</v>
      </c>
      <c r="AU89" s="213" t="s">
        <v>75</v>
      </c>
      <c r="AV89" s="10" t="s">
        <v>84</v>
      </c>
      <c r="AW89" s="10" t="s">
        <v>37</v>
      </c>
      <c r="AX89" s="10" t="s">
        <v>82</v>
      </c>
      <c r="AY89" s="213" t="s">
        <v>142</v>
      </c>
    </row>
    <row r="90" s="2" customFormat="1" ht="33" customHeight="1">
      <c r="A90" s="36"/>
      <c r="B90" s="37"/>
      <c r="C90" s="183" t="s">
        <v>84</v>
      </c>
      <c r="D90" s="183" t="s">
        <v>136</v>
      </c>
      <c r="E90" s="184" t="s">
        <v>150</v>
      </c>
      <c r="F90" s="185" t="s">
        <v>151</v>
      </c>
      <c r="G90" s="186" t="s">
        <v>152</v>
      </c>
      <c r="H90" s="187">
        <v>1507</v>
      </c>
      <c r="I90" s="188"/>
      <c r="J90" s="189">
        <f>ROUND(I90*H90,2)</f>
        <v>0</v>
      </c>
      <c r="K90" s="185" t="s">
        <v>140</v>
      </c>
      <c r="L90" s="42"/>
      <c r="M90" s="190" t="s">
        <v>31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141</v>
      </c>
      <c r="AT90" s="194" t="s">
        <v>136</v>
      </c>
      <c r="AU90" s="194" t="s">
        <v>75</v>
      </c>
      <c r="AY90" s="15" t="s">
        <v>142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141</v>
      </c>
      <c r="BM90" s="194" t="s">
        <v>585</v>
      </c>
    </row>
    <row r="91" s="2" customFormat="1">
      <c r="A91" s="36"/>
      <c r="B91" s="37"/>
      <c r="C91" s="38"/>
      <c r="D91" s="196" t="s">
        <v>144</v>
      </c>
      <c r="E91" s="38"/>
      <c r="F91" s="197" t="s">
        <v>154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144</v>
      </c>
      <c r="AU91" s="15" t="s">
        <v>75</v>
      </c>
    </row>
    <row r="92" s="2" customFormat="1">
      <c r="A92" s="36"/>
      <c r="B92" s="37"/>
      <c r="C92" s="38"/>
      <c r="D92" s="201" t="s">
        <v>146</v>
      </c>
      <c r="E92" s="38"/>
      <c r="F92" s="202" t="s">
        <v>155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146</v>
      </c>
      <c r="AU92" s="15" t="s">
        <v>75</v>
      </c>
    </row>
    <row r="93" s="2" customFormat="1" ht="24.15" customHeight="1">
      <c r="A93" s="36"/>
      <c r="B93" s="37"/>
      <c r="C93" s="183" t="s">
        <v>156</v>
      </c>
      <c r="D93" s="183" t="s">
        <v>136</v>
      </c>
      <c r="E93" s="184" t="s">
        <v>157</v>
      </c>
      <c r="F93" s="185" t="s">
        <v>158</v>
      </c>
      <c r="G93" s="186" t="s">
        <v>152</v>
      </c>
      <c r="H93" s="187">
        <v>1507</v>
      </c>
      <c r="I93" s="188"/>
      <c r="J93" s="189">
        <f>ROUND(I93*H93,2)</f>
        <v>0</v>
      </c>
      <c r="K93" s="185" t="s">
        <v>140</v>
      </c>
      <c r="L93" s="42"/>
      <c r="M93" s="190" t="s">
        <v>31</v>
      </c>
      <c r="N93" s="191" t="s">
        <v>46</v>
      </c>
      <c r="O93" s="82"/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4" t="s">
        <v>141</v>
      </c>
      <c r="AT93" s="194" t="s">
        <v>136</v>
      </c>
      <c r="AU93" s="194" t="s">
        <v>75</v>
      </c>
      <c r="AY93" s="15" t="s">
        <v>142</v>
      </c>
      <c r="BE93" s="195">
        <f>IF(N93="základní",J93,0)</f>
        <v>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15" t="s">
        <v>82</v>
      </c>
      <c r="BK93" s="195">
        <f>ROUND(I93*H93,2)</f>
        <v>0</v>
      </c>
      <c r="BL93" s="15" t="s">
        <v>141</v>
      </c>
      <c r="BM93" s="194" t="s">
        <v>586</v>
      </c>
    </row>
    <row r="94" s="2" customFormat="1">
      <c r="A94" s="36"/>
      <c r="B94" s="37"/>
      <c r="C94" s="38"/>
      <c r="D94" s="196" t="s">
        <v>144</v>
      </c>
      <c r="E94" s="38"/>
      <c r="F94" s="197" t="s">
        <v>160</v>
      </c>
      <c r="G94" s="38"/>
      <c r="H94" s="38"/>
      <c r="I94" s="198"/>
      <c r="J94" s="38"/>
      <c r="K94" s="38"/>
      <c r="L94" s="42"/>
      <c r="M94" s="199"/>
      <c r="N94" s="200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144</v>
      </c>
      <c r="AU94" s="15" t="s">
        <v>75</v>
      </c>
    </row>
    <row r="95" s="2" customFormat="1">
      <c r="A95" s="36"/>
      <c r="B95" s="37"/>
      <c r="C95" s="38"/>
      <c r="D95" s="201" t="s">
        <v>146</v>
      </c>
      <c r="E95" s="38"/>
      <c r="F95" s="202" t="s">
        <v>161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146</v>
      </c>
      <c r="AU95" s="15" t="s">
        <v>75</v>
      </c>
    </row>
    <row r="96" s="2" customFormat="1" ht="21.75" customHeight="1">
      <c r="A96" s="36"/>
      <c r="B96" s="37"/>
      <c r="C96" s="183" t="s">
        <v>141</v>
      </c>
      <c r="D96" s="183" t="s">
        <v>136</v>
      </c>
      <c r="E96" s="184" t="s">
        <v>162</v>
      </c>
      <c r="F96" s="185" t="s">
        <v>163</v>
      </c>
      <c r="G96" s="186" t="s">
        <v>152</v>
      </c>
      <c r="H96" s="187">
        <v>1507</v>
      </c>
      <c r="I96" s="188"/>
      <c r="J96" s="189">
        <f>ROUND(I96*H96,2)</f>
        <v>0</v>
      </c>
      <c r="K96" s="185" t="s">
        <v>140</v>
      </c>
      <c r="L96" s="42"/>
      <c r="M96" s="190" t="s">
        <v>31</v>
      </c>
      <c r="N96" s="191" t="s">
        <v>46</v>
      </c>
      <c r="O96" s="82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4" t="s">
        <v>141</v>
      </c>
      <c r="AT96" s="194" t="s">
        <v>136</v>
      </c>
      <c r="AU96" s="194" t="s">
        <v>75</v>
      </c>
      <c r="AY96" s="15" t="s">
        <v>142</v>
      </c>
      <c r="BE96" s="195">
        <f>IF(N96="základní",J96,0)</f>
        <v>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5" t="s">
        <v>82</v>
      </c>
      <c r="BK96" s="195">
        <f>ROUND(I96*H96,2)</f>
        <v>0</v>
      </c>
      <c r="BL96" s="15" t="s">
        <v>141</v>
      </c>
      <c r="BM96" s="194" t="s">
        <v>587</v>
      </c>
    </row>
    <row r="97" s="2" customFormat="1">
      <c r="A97" s="36"/>
      <c r="B97" s="37"/>
      <c r="C97" s="38"/>
      <c r="D97" s="196" t="s">
        <v>144</v>
      </c>
      <c r="E97" s="38"/>
      <c r="F97" s="197" t="s">
        <v>165</v>
      </c>
      <c r="G97" s="38"/>
      <c r="H97" s="38"/>
      <c r="I97" s="198"/>
      <c r="J97" s="38"/>
      <c r="K97" s="38"/>
      <c r="L97" s="42"/>
      <c r="M97" s="199"/>
      <c r="N97" s="200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144</v>
      </c>
      <c r="AU97" s="15" t="s">
        <v>75</v>
      </c>
    </row>
    <row r="98" s="2" customFormat="1">
      <c r="A98" s="36"/>
      <c r="B98" s="37"/>
      <c r="C98" s="38"/>
      <c r="D98" s="201" t="s">
        <v>146</v>
      </c>
      <c r="E98" s="38"/>
      <c r="F98" s="202" t="s">
        <v>166</v>
      </c>
      <c r="G98" s="38"/>
      <c r="H98" s="38"/>
      <c r="I98" s="198"/>
      <c r="J98" s="38"/>
      <c r="K98" s="38"/>
      <c r="L98" s="42"/>
      <c r="M98" s="199"/>
      <c r="N98" s="200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146</v>
      </c>
      <c r="AU98" s="15" t="s">
        <v>75</v>
      </c>
    </row>
    <row r="99" s="2" customFormat="1" ht="21.75" customHeight="1">
      <c r="A99" s="36"/>
      <c r="B99" s="37"/>
      <c r="C99" s="183" t="s">
        <v>167</v>
      </c>
      <c r="D99" s="183" t="s">
        <v>136</v>
      </c>
      <c r="E99" s="184" t="s">
        <v>168</v>
      </c>
      <c r="F99" s="185" t="s">
        <v>169</v>
      </c>
      <c r="G99" s="186" t="s">
        <v>152</v>
      </c>
      <c r="H99" s="187">
        <v>1507</v>
      </c>
      <c r="I99" s="188"/>
      <c r="J99" s="189">
        <f>ROUND(I99*H99,2)</f>
        <v>0</v>
      </c>
      <c r="K99" s="185" t="s">
        <v>140</v>
      </c>
      <c r="L99" s="42"/>
      <c r="M99" s="190" t="s">
        <v>31</v>
      </c>
      <c r="N99" s="191" t="s">
        <v>46</v>
      </c>
      <c r="O99" s="82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4" t="s">
        <v>141</v>
      </c>
      <c r="AT99" s="194" t="s">
        <v>136</v>
      </c>
      <c r="AU99" s="194" t="s">
        <v>75</v>
      </c>
      <c r="AY99" s="15" t="s">
        <v>142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5" t="s">
        <v>82</v>
      </c>
      <c r="BK99" s="195">
        <f>ROUND(I99*H99,2)</f>
        <v>0</v>
      </c>
      <c r="BL99" s="15" t="s">
        <v>141</v>
      </c>
      <c r="BM99" s="194" t="s">
        <v>588</v>
      </c>
    </row>
    <row r="100" s="2" customFormat="1">
      <c r="A100" s="36"/>
      <c r="B100" s="37"/>
      <c r="C100" s="38"/>
      <c r="D100" s="196" t="s">
        <v>144</v>
      </c>
      <c r="E100" s="38"/>
      <c r="F100" s="197" t="s">
        <v>171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144</v>
      </c>
      <c r="AU100" s="15" t="s">
        <v>75</v>
      </c>
    </row>
    <row r="101" s="2" customFormat="1">
      <c r="A101" s="36"/>
      <c r="B101" s="37"/>
      <c r="C101" s="38"/>
      <c r="D101" s="201" t="s">
        <v>146</v>
      </c>
      <c r="E101" s="38"/>
      <c r="F101" s="202" t="s">
        <v>172</v>
      </c>
      <c r="G101" s="38"/>
      <c r="H101" s="38"/>
      <c r="I101" s="198"/>
      <c r="J101" s="38"/>
      <c r="K101" s="38"/>
      <c r="L101" s="42"/>
      <c r="M101" s="199"/>
      <c r="N101" s="200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146</v>
      </c>
      <c r="AU101" s="15" t="s">
        <v>75</v>
      </c>
    </row>
    <row r="102" s="2" customFormat="1" ht="24.15" customHeight="1">
      <c r="A102" s="36"/>
      <c r="B102" s="37"/>
      <c r="C102" s="183" t="s">
        <v>173</v>
      </c>
      <c r="D102" s="183" t="s">
        <v>136</v>
      </c>
      <c r="E102" s="184" t="s">
        <v>174</v>
      </c>
      <c r="F102" s="185" t="s">
        <v>175</v>
      </c>
      <c r="G102" s="186" t="s">
        <v>152</v>
      </c>
      <c r="H102" s="187">
        <v>1507</v>
      </c>
      <c r="I102" s="188"/>
      <c r="J102" s="189">
        <f>ROUND(I102*H102,2)</f>
        <v>0</v>
      </c>
      <c r="K102" s="185" t="s">
        <v>140</v>
      </c>
      <c r="L102" s="42"/>
      <c r="M102" s="190" t="s">
        <v>31</v>
      </c>
      <c r="N102" s="191" t="s">
        <v>46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141</v>
      </c>
      <c r="AT102" s="194" t="s">
        <v>136</v>
      </c>
      <c r="AU102" s="194" t="s">
        <v>75</v>
      </c>
      <c r="AY102" s="15" t="s">
        <v>142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82</v>
      </c>
      <c r="BK102" s="195">
        <f>ROUND(I102*H102,2)</f>
        <v>0</v>
      </c>
      <c r="BL102" s="15" t="s">
        <v>141</v>
      </c>
      <c r="BM102" s="194" t="s">
        <v>589</v>
      </c>
    </row>
    <row r="103" s="2" customFormat="1">
      <c r="A103" s="36"/>
      <c r="B103" s="37"/>
      <c r="C103" s="38"/>
      <c r="D103" s="196" t="s">
        <v>144</v>
      </c>
      <c r="E103" s="38"/>
      <c r="F103" s="197" t="s">
        <v>177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144</v>
      </c>
      <c r="AU103" s="15" t="s">
        <v>75</v>
      </c>
    </row>
    <row r="104" s="2" customFormat="1">
      <c r="A104" s="36"/>
      <c r="B104" s="37"/>
      <c r="C104" s="38"/>
      <c r="D104" s="201" t="s">
        <v>146</v>
      </c>
      <c r="E104" s="38"/>
      <c r="F104" s="202" t="s">
        <v>178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2" customFormat="1" ht="16.5" customHeight="1">
      <c r="A105" s="36"/>
      <c r="B105" s="37"/>
      <c r="C105" s="214" t="s">
        <v>179</v>
      </c>
      <c r="D105" s="214" t="s">
        <v>180</v>
      </c>
      <c r="E105" s="215" t="s">
        <v>181</v>
      </c>
      <c r="F105" s="216" t="s">
        <v>182</v>
      </c>
      <c r="G105" s="217" t="s">
        <v>183</v>
      </c>
      <c r="H105" s="218">
        <v>12.055999999999999</v>
      </c>
      <c r="I105" s="219"/>
      <c r="J105" s="220">
        <f>ROUND(I105*H105,2)</f>
        <v>0</v>
      </c>
      <c r="K105" s="216" t="s">
        <v>31</v>
      </c>
      <c r="L105" s="221"/>
      <c r="M105" s="222" t="s">
        <v>31</v>
      </c>
      <c r="N105" s="223" t="s">
        <v>46</v>
      </c>
      <c r="O105" s="82"/>
      <c r="P105" s="192">
        <f>O105*H105</f>
        <v>0</v>
      </c>
      <c r="Q105" s="192">
        <v>0.001</v>
      </c>
      <c r="R105" s="192">
        <f>Q105*H105</f>
        <v>0.012055999999999999</v>
      </c>
      <c r="S105" s="192">
        <v>0</v>
      </c>
      <c r="T105" s="193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4" t="s">
        <v>184</v>
      </c>
      <c r="AT105" s="194" t="s">
        <v>180</v>
      </c>
      <c r="AU105" s="194" t="s">
        <v>75</v>
      </c>
      <c r="AY105" s="15" t="s">
        <v>142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5" t="s">
        <v>82</v>
      </c>
      <c r="BK105" s="195">
        <f>ROUND(I105*H105,2)</f>
        <v>0</v>
      </c>
      <c r="BL105" s="15" t="s">
        <v>141</v>
      </c>
      <c r="BM105" s="194" t="s">
        <v>590</v>
      </c>
    </row>
    <row r="106" s="2" customFormat="1">
      <c r="A106" s="36"/>
      <c r="B106" s="37"/>
      <c r="C106" s="38"/>
      <c r="D106" s="196" t="s">
        <v>144</v>
      </c>
      <c r="E106" s="38"/>
      <c r="F106" s="197" t="s">
        <v>182</v>
      </c>
      <c r="G106" s="38"/>
      <c r="H106" s="38"/>
      <c r="I106" s="198"/>
      <c r="J106" s="38"/>
      <c r="K106" s="38"/>
      <c r="L106" s="42"/>
      <c r="M106" s="199"/>
      <c r="N106" s="200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144</v>
      </c>
      <c r="AU106" s="15" t="s">
        <v>75</v>
      </c>
    </row>
    <row r="107" s="10" customFormat="1">
      <c r="A107" s="10"/>
      <c r="B107" s="203"/>
      <c r="C107" s="204"/>
      <c r="D107" s="196" t="s">
        <v>148</v>
      </c>
      <c r="E107" s="205" t="s">
        <v>31</v>
      </c>
      <c r="F107" s="206" t="s">
        <v>591</v>
      </c>
      <c r="G107" s="204"/>
      <c r="H107" s="207">
        <v>12.055999999999999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3" t="s">
        <v>148</v>
      </c>
      <c r="AU107" s="213" t="s">
        <v>75</v>
      </c>
      <c r="AV107" s="10" t="s">
        <v>84</v>
      </c>
      <c r="AW107" s="10" t="s">
        <v>37</v>
      </c>
      <c r="AX107" s="10" t="s">
        <v>82</v>
      </c>
      <c r="AY107" s="213" t="s">
        <v>142</v>
      </c>
    </row>
    <row r="108" s="2" customFormat="1" ht="24.15" customHeight="1">
      <c r="A108" s="36"/>
      <c r="B108" s="37"/>
      <c r="C108" s="183" t="s">
        <v>184</v>
      </c>
      <c r="D108" s="183" t="s">
        <v>136</v>
      </c>
      <c r="E108" s="184" t="s">
        <v>187</v>
      </c>
      <c r="F108" s="185" t="s">
        <v>188</v>
      </c>
      <c r="G108" s="186" t="s">
        <v>152</v>
      </c>
      <c r="H108" s="187">
        <v>1507</v>
      </c>
      <c r="I108" s="188"/>
      <c r="J108" s="189">
        <f>ROUND(I108*H108,2)</f>
        <v>0</v>
      </c>
      <c r="K108" s="185" t="s">
        <v>140</v>
      </c>
      <c r="L108" s="42"/>
      <c r="M108" s="190" t="s">
        <v>31</v>
      </c>
      <c r="N108" s="191" t="s">
        <v>46</v>
      </c>
      <c r="O108" s="82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4" t="s">
        <v>141</v>
      </c>
      <c r="AT108" s="194" t="s">
        <v>136</v>
      </c>
      <c r="AU108" s="194" t="s">
        <v>75</v>
      </c>
      <c r="AY108" s="15" t="s">
        <v>142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15" t="s">
        <v>82</v>
      </c>
      <c r="BK108" s="195">
        <f>ROUND(I108*H108,2)</f>
        <v>0</v>
      </c>
      <c r="BL108" s="15" t="s">
        <v>141</v>
      </c>
      <c r="BM108" s="194" t="s">
        <v>592</v>
      </c>
    </row>
    <row r="109" s="2" customFormat="1">
      <c r="A109" s="36"/>
      <c r="B109" s="37"/>
      <c r="C109" s="38"/>
      <c r="D109" s="196" t="s">
        <v>144</v>
      </c>
      <c r="E109" s="38"/>
      <c r="F109" s="197" t="s">
        <v>190</v>
      </c>
      <c r="G109" s="38"/>
      <c r="H109" s="38"/>
      <c r="I109" s="198"/>
      <c r="J109" s="38"/>
      <c r="K109" s="38"/>
      <c r="L109" s="42"/>
      <c r="M109" s="199"/>
      <c r="N109" s="200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144</v>
      </c>
      <c r="AU109" s="15" t="s">
        <v>75</v>
      </c>
    </row>
    <row r="110" s="2" customFormat="1">
      <c r="A110" s="36"/>
      <c r="B110" s="37"/>
      <c r="C110" s="38"/>
      <c r="D110" s="201" t="s">
        <v>146</v>
      </c>
      <c r="E110" s="38"/>
      <c r="F110" s="202" t="s">
        <v>191</v>
      </c>
      <c r="G110" s="38"/>
      <c r="H110" s="38"/>
      <c r="I110" s="198"/>
      <c r="J110" s="38"/>
      <c r="K110" s="38"/>
      <c r="L110" s="42"/>
      <c r="M110" s="199"/>
      <c r="N110" s="200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146</v>
      </c>
      <c r="AU110" s="15" t="s">
        <v>75</v>
      </c>
    </row>
    <row r="111" s="10" customFormat="1">
      <c r="A111" s="10"/>
      <c r="B111" s="203"/>
      <c r="C111" s="204"/>
      <c r="D111" s="196" t="s">
        <v>148</v>
      </c>
      <c r="E111" s="205" t="s">
        <v>31</v>
      </c>
      <c r="F111" s="206" t="s">
        <v>593</v>
      </c>
      <c r="G111" s="204"/>
      <c r="H111" s="207">
        <v>1507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3" t="s">
        <v>148</v>
      </c>
      <c r="AU111" s="213" t="s">
        <v>75</v>
      </c>
      <c r="AV111" s="10" t="s">
        <v>84</v>
      </c>
      <c r="AW111" s="10" t="s">
        <v>37</v>
      </c>
      <c r="AX111" s="10" t="s">
        <v>75</v>
      </c>
      <c r="AY111" s="213" t="s">
        <v>142</v>
      </c>
    </row>
    <row r="112" s="11" customFormat="1">
      <c r="A112" s="11"/>
      <c r="B112" s="224"/>
      <c r="C112" s="225"/>
      <c r="D112" s="196" t="s">
        <v>148</v>
      </c>
      <c r="E112" s="226" t="s">
        <v>31</v>
      </c>
      <c r="F112" s="227" t="s">
        <v>193</v>
      </c>
      <c r="G112" s="225"/>
      <c r="H112" s="228">
        <v>1507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T112" s="234" t="s">
        <v>148</v>
      </c>
      <c r="AU112" s="234" t="s">
        <v>75</v>
      </c>
      <c r="AV112" s="11" t="s">
        <v>141</v>
      </c>
      <c r="AW112" s="11" t="s">
        <v>37</v>
      </c>
      <c r="AX112" s="11" t="s">
        <v>82</v>
      </c>
      <c r="AY112" s="234" t="s">
        <v>142</v>
      </c>
    </row>
    <row r="113" s="2" customFormat="1" ht="16.5" customHeight="1">
      <c r="A113" s="36"/>
      <c r="B113" s="37"/>
      <c r="C113" s="183" t="s">
        <v>194</v>
      </c>
      <c r="D113" s="183" t="s">
        <v>136</v>
      </c>
      <c r="E113" s="184" t="s">
        <v>195</v>
      </c>
      <c r="F113" s="185" t="s">
        <v>196</v>
      </c>
      <c r="G113" s="186" t="s">
        <v>197</v>
      </c>
      <c r="H113" s="187">
        <v>2.2610000000000001</v>
      </c>
      <c r="I113" s="188"/>
      <c r="J113" s="189">
        <f>ROUND(I113*H113,2)</f>
        <v>0</v>
      </c>
      <c r="K113" s="185" t="s">
        <v>31</v>
      </c>
      <c r="L113" s="42"/>
      <c r="M113" s="190" t="s">
        <v>31</v>
      </c>
      <c r="N113" s="191" t="s">
        <v>46</v>
      </c>
      <c r="O113" s="82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4" t="s">
        <v>141</v>
      </c>
      <c r="AT113" s="194" t="s">
        <v>136</v>
      </c>
      <c r="AU113" s="194" t="s">
        <v>75</v>
      </c>
      <c r="AY113" s="15" t="s">
        <v>142</v>
      </c>
      <c r="BE113" s="195">
        <f>IF(N113="základní",J113,0)</f>
        <v>0</v>
      </c>
      <c r="BF113" s="195">
        <f>IF(N113="snížená",J113,0)</f>
        <v>0</v>
      </c>
      <c r="BG113" s="195">
        <f>IF(N113="zákl. přenesená",J113,0)</f>
        <v>0</v>
      </c>
      <c r="BH113" s="195">
        <f>IF(N113="sníž. přenesená",J113,0)</f>
        <v>0</v>
      </c>
      <c r="BI113" s="195">
        <f>IF(N113="nulová",J113,0)</f>
        <v>0</v>
      </c>
      <c r="BJ113" s="15" t="s">
        <v>82</v>
      </c>
      <c r="BK113" s="195">
        <f>ROUND(I113*H113,2)</f>
        <v>0</v>
      </c>
      <c r="BL113" s="15" t="s">
        <v>141</v>
      </c>
      <c r="BM113" s="194" t="s">
        <v>594</v>
      </c>
    </row>
    <row r="114" s="2" customFormat="1">
      <c r="A114" s="36"/>
      <c r="B114" s="37"/>
      <c r="C114" s="38"/>
      <c r="D114" s="196" t="s">
        <v>144</v>
      </c>
      <c r="E114" s="38"/>
      <c r="F114" s="197" t="s">
        <v>196</v>
      </c>
      <c r="G114" s="38"/>
      <c r="H114" s="38"/>
      <c r="I114" s="198"/>
      <c r="J114" s="38"/>
      <c r="K114" s="38"/>
      <c r="L114" s="42"/>
      <c r="M114" s="199"/>
      <c r="N114" s="200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144</v>
      </c>
      <c r="AU114" s="15" t="s">
        <v>75</v>
      </c>
    </row>
    <row r="115" s="10" customFormat="1">
      <c r="A115" s="10"/>
      <c r="B115" s="203"/>
      <c r="C115" s="204"/>
      <c r="D115" s="196" t="s">
        <v>148</v>
      </c>
      <c r="E115" s="205" t="s">
        <v>31</v>
      </c>
      <c r="F115" s="206" t="s">
        <v>595</v>
      </c>
      <c r="G115" s="204"/>
      <c r="H115" s="207">
        <v>2.2610000000000001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T115" s="213" t="s">
        <v>148</v>
      </c>
      <c r="AU115" s="213" t="s">
        <v>75</v>
      </c>
      <c r="AV115" s="10" t="s">
        <v>84</v>
      </c>
      <c r="AW115" s="10" t="s">
        <v>37</v>
      </c>
      <c r="AX115" s="10" t="s">
        <v>75</v>
      </c>
      <c r="AY115" s="213" t="s">
        <v>142</v>
      </c>
    </row>
    <row r="116" s="11" customFormat="1">
      <c r="A116" s="11"/>
      <c r="B116" s="224"/>
      <c r="C116" s="225"/>
      <c r="D116" s="196" t="s">
        <v>148</v>
      </c>
      <c r="E116" s="226" t="s">
        <v>31</v>
      </c>
      <c r="F116" s="227" t="s">
        <v>193</v>
      </c>
      <c r="G116" s="225"/>
      <c r="H116" s="228">
        <v>2.2610000000000001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T116" s="234" t="s">
        <v>148</v>
      </c>
      <c r="AU116" s="234" t="s">
        <v>75</v>
      </c>
      <c r="AV116" s="11" t="s">
        <v>141</v>
      </c>
      <c r="AW116" s="11" t="s">
        <v>37</v>
      </c>
      <c r="AX116" s="11" t="s">
        <v>82</v>
      </c>
      <c r="AY116" s="234" t="s">
        <v>142</v>
      </c>
    </row>
    <row r="117" s="2" customFormat="1" ht="24.15" customHeight="1">
      <c r="A117" s="36"/>
      <c r="B117" s="37"/>
      <c r="C117" s="183" t="s">
        <v>200</v>
      </c>
      <c r="D117" s="183" t="s">
        <v>136</v>
      </c>
      <c r="E117" s="184" t="s">
        <v>201</v>
      </c>
      <c r="F117" s="185" t="s">
        <v>202</v>
      </c>
      <c r="G117" s="186" t="s">
        <v>197</v>
      </c>
      <c r="H117" s="187">
        <v>0.151</v>
      </c>
      <c r="I117" s="188"/>
      <c r="J117" s="189">
        <f>ROUND(I117*H117,2)</f>
        <v>0</v>
      </c>
      <c r="K117" s="185" t="s">
        <v>140</v>
      </c>
      <c r="L117" s="42"/>
      <c r="M117" s="190" t="s">
        <v>31</v>
      </c>
      <c r="N117" s="191" t="s">
        <v>46</v>
      </c>
      <c r="O117" s="82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4" t="s">
        <v>141</v>
      </c>
      <c r="AT117" s="194" t="s">
        <v>136</v>
      </c>
      <c r="AU117" s="194" t="s">
        <v>75</v>
      </c>
      <c r="AY117" s="15" t="s">
        <v>142</v>
      </c>
      <c r="BE117" s="195">
        <f>IF(N117="základní",J117,0)</f>
        <v>0</v>
      </c>
      <c r="BF117" s="195">
        <f>IF(N117="snížená",J117,0)</f>
        <v>0</v>
      </c>
      <c r="BG117" s="195">
        <f>IF(N117="zákl. přenesená",J117,0)</f>
        <v>0</v>
      </c>
      <c r="BH117" s="195">
        <f>IF(N117="sníž. přenesená",J117,0)</f>
        <v>0</v>
      </c>
      <c r="BI117" s="195">
        <f>IF(N117="nulová",J117,0)</f>
        <v>0</v>
      </c>
      <c r="BJ117" s="15" t="s">
        <v>82</v>
      </c>
      <c r="BK117" s="195">
        <f>ROUND(I117*H117,2)</f>
        <v>0</v>
      </c>
      <c r="BL117" s="15" t="s">
        <v>141</v>
      </c>
      <c r="BM117" s="194" t="s">
        <v>596</v>
      </c>
    </row>
    <row r="118" s="2" customFormat="1">
      <c r="A118" s="36"/>
      <c r="B118" s="37"/>
      <c r="C118" s="38"/>
      <c r="D118" s="196" t="s">
        <v>144</v>
      </c>
      <c r="E118" s="38"/>
      <c r="F118" s="197" t="s">
        <v>204</v>
      </c>
      <c r="G118" s="38"/>
      <c r="H118" s="38"/>
      <c r="I118" s="198"/>
      <c r="J118" s="38"/>
      <c r="K118" s="38"/>
      <c r="L118" s="42"/>
      <c r="M118" s="199"/>
      <c r="N118" s="200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144</v>
      </c>
      <c r="AU118" s="15" t="s">
        <v>75</v>
      </c>
    </row>
    <row r="119" s="2" customFormat="1">
      <c r="A119" s="36"/>
      <c r="B119" s="37"/>
      <c r="C119" s="38"/>
      <c r="D119" s="201" t="s">
        <v>146</v>
      </c>
      <c r="E119" s="38"/>
      <c r="F119" s="202" t="s">
        <v>205</v>
      </c>
      <c r="G119" s="38"/>
      <c r="H119" s="38"/>
      <c r="I119" s="198"/>
      <c r="J119" s="38"/>
      <c r="K119" s="38"/>
      <c r="L119" s="42"/>
      <c r="M119" s="199"/>
      <c r="N119" s="200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146</v>
      </c>
      <c r="AU119" s="15" t="s">
        <v>75</v>
      </c>
    </row>
    <row r="120" s="10" customFormat="1">
      <c r="A120" s="10"/>
      <c r="B120" s="203"/>
      <c r="C120" s="204"/>
      <c r="D120" s="196" t="s">
        <v>148</v>
      </c>
      <c r="E120" s="205" t="s">
        <v>31</v>
      </c>
      <c r="F120" s="206" t="s">
        <v>597</v>
      </c>
      <c r="G120" s="204"/>
      <c r="H120" s="207">
        <v>0.151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3" t="s">
        <v>148</v>
      </c>
      <c r="AU120" s="213" t="s">
        <v>75</v>
      </c>
      <c r="AV120" s="10" t="s">
        <v>84</v>
      </c>
      <c r="AW120" s="10" t="s">
        <v>37</v>
      </c>
      <c r="AX120" s="10" t="s">
        <v>82</v>
      </c>
      <c r="AY120" s="213" t="s">
        <v>142</v>
      </c>
    </row>
    <row r="121" s="2" customFormat="1" ht="24.15" customHeight="1">
      <c r="A121" s="36"/>
      <c r="B121" s="37"/>
      <c r="C121" s="214" t="s">
        <v>207</v>
      </c>
      <c r="D121" s="214" t="s">
        <v>180</v>
      </c>
      <c r="E121" s="215" t="s">
        <v>208</v>
      </c>
      <c r="F121" s="216" t="s">
        <v>209</v>
      </c>
      <c r="G121" s="217" t="s">
        <v>183</v>
      </c>
      <c r="H121" s="218">
        <v>150.69999999999999</v>
      </c>
      <c r="I121" s="219"/>
      <c r="J121" s="220">
        <f>ROUND(I121*H121,2)</f>
        <v>0</v>
      </c>
      <c r="K121" s="216" t="s">
        <v>31</v>
      </c>
      <c r="L121" s="221"/>
      <c r="M121" s="222" t="s">
        <v>31</v>
      </c>
      <c r="N121" s="223" t="s">
        <v>46</v>
      </c>
      <c r="O121" s="82"/>
      <c r="P121" s="192">
        <f>O121*H121</f>
        <v>0</v>
      </c>
      <c r="Q121" s="192">
        <v>0.001</v>
      </c>
      <c r="R121" s="192">
        <f>Q121*H121</f>
        <v>0.1507</v>
      </c>
      <c r="S121" s="192">
        <v>0</v>
      </c>
      <c r="T121" s="193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4" t="s">
        <v>184</v>
      </c>
      <c r="AT121" s="194" t="s">
        <v>180</v>
      </c>
      <c r="AU121" s="194" t="s">
        <v>75</v>
      </c>
      <c r="AY121" s="15" t="s">
        <v>142</v>
      </c>
      <c r="BE121" s="195">
        <f>IF(N121="základní",J121,0)</f>
        <v>0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5" t="s">
        <v>82</v>
      </c>
      <c r="BK121" s="195">
        <f>ROUND(I121*H121,2)</f>
        <v>0</v>
      </c>
      <c r="BL121" s="15" t="s">
        <v>141</v>
      </c>
      <c r="BM121" s="194" t="s">
        <v>598</v>
      </c>
    </row>
    <row r="122" s="2" customFormat="1">
      <c r="A122" s="36"/>
      <c r="B122" s="37"/>
      <c r="C122" s="38"/>
      <c r="D122" s="196" t="s">
        <v>144</v>
      </c>
      <c r="E122" s="38"/>
      <c r="F122" s="197" t="s">
        <v>211</v>
      </c>
      <c r="G122" s="38"/>
      <c r="H122" s="38"/>
      <c r="I122" s="198"/>
      <c r="J122" s="38"/>
      <c r="K122" s="38"/>
      <c r="L122" s="42"/>
      <c r="M122" s="199"/>
      <c r="N122" s="200"/>
      <c r="O122" s="82"/>
      <c r="P122" s="82"/>
      <c r="Q122" s="82"/>
      <c r="R122" s="82"/>
      <c r="S122" s="82"/>
      <c r="T122" s="83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144</v>
      </c>
      <c r="AU122" s="15" t="s">
        <v>75</v>
      </c>
    </row>
    <row r="123" s="10" customFormat="1">
      <c r="A123" s="10"/>
      <c r="B123" s="203"/>
      <c r="C123" s="204"/>
      <c r="D123" s="196" t="s">
        <v>148</v>
      </c>
      <c r="E123" s="205" t="s">
        <v>31</v>
      </c>
      <c r="F123" s="206" t="s">
        <v>599</v>
      </c>
      <c r="G123" s="204"/>
      <c r="H123" s="207">
        <v>150.69999999999999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3" t="s">
        <v>148</v>
      </c>
      <c r="AU123" s="213" t="s">
        <v>75</v>
      </c>
      <c r="AV123" s="10" t="s">
        <v>84</v>
      </c>
      <c r="AW123" s="10" t="s">
        <v>37</v>
      </c>
      <c r="AX123" s="10" t="s">
        <v>82</v>
      </c>
      <c r="AY123" s="213" t="s">
        <v>142</v>
      </c>
    </row>
    <row r="124" s="2" customFormat="1" ht="33" customHeight="1">
      <c r="A124" s="36"/>
      <c r="B124" s="37"/>
      <c r="C124" s="183" t="s">
        <v>213</v>
      </c>
      <c r="D124" s="183" t="s">
        <v>136</v>
      </c>
      <c r="E124" s="184" t="s">
        <v>214</v>
      </c>
      <c r="F124" s="185" t="s">
        <v>215</v>
      </c>
      <c r="G124" s="186" t="s">
        <v>216</v>
      </c>
      <c r="H124" s="187">
        <v>76</v>
      </c>
      <c r="I124" s="188"/>
      <c r="J124" s="189">
        <f>ROUND(I124*H124,2)</f>
        <v>0</v>
      </c>
      <c r="K124" s="185" t="s">
        <v>140</v>
      </c>
      <c r="L124" s="42"/>
      <c r="M124" s="190" t="s">
        <v>31</v>
      </c>
      <c r="N124" s="191" t="s">
        <v>46</v>
      </c>
      <c r="O124" s="82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4" t="s">
        <v>141</v>
      </c>
      <c r="AT124" s="194" t="s">
        <v>136</v>
      </c>
      <c r="AU124" s="194" t="s">
        <v>75</v>
      </c>
      <c r="AY124" s="15" t="s">
        <v>142</v>
      </c>
      <c r="BE124" s="195">
        <f>IF(N124="základní",J124,0)</f>
        <v>0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5" t="s">
        <v>82</v>
      </c>
      <c r="BK124" s="195">
        <f>ROUND(I124*H124,2)</f>
        <v>0</v>
      </c>
      <c r="BL124" s="15" t="s">
        <v>141</v>
      </c>
      <c r="BM124" s="194" t="s">
        <v>600</v>
      </c>
    </row>
    <row r="125" s="2" customFormat="1">
      <c r="A125" s="36"/>
      <c r="B125" s="37"/>
      <c r="C125" s="38"/>
      <c r="D125" s="196" t="s">
        <v>144</v>
      </c>
      <c r="E125" s="38"/>
      <c r="F125" s="197" t="s">
        <v>218</v>
      </c>
      <c r="G125" s="38"/>
      <c r="H125" s="38"/>
      <c r="I125" s="198"/>
      <c r="J125" s="38"/>
      <c r="K125" s="38"/>
      <c r="L125" s="42"/>
      <c r="M125" s="199"/>
      <c r="N125" s="200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144</v>
      </c>
      <c r="AU125" s="15" t="s">
        <v>75</v>
      </c>
    </row>
    <row r="126" s="2" customFormat="1">
      <c r="A126" s="36"/>
      <c r="B126" s="37"/>
      <c r="C126" s="38"/>
      <c r="D126" s="201" t="s">
        <v>146</v>
      </c>
      <c r="E126" s="38"/>
      <c r="F126" s="202" t="s">
        <v>219</v>
      </c>
      <c r="G126" s="38"/>
      <c r="H126" s="38"/>
      <c r="I126" s="198"/>
      <c r="J126" s="38"/>
      <c r="K126" s="38"/>
      <c r="L126" s="42"/>
      <c r="M126" s="199"/>
      <c r="N126" s="200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146</v>
      </c>
      <c r="AU126" s="15" t="s">
        <v>75</v>
      </c>
    </row>
    <row r="127" s="10" customFormat="1">
      <c r="A127" s="10"/>
      <c r="B127" s="203"/>
      <c r="C127" s="204"/>
      <c r="D127" s="196" t="s">
        <v>148</v>
      </c>
      <c r="E127" s="205" t="s">
        <v>31</v>
      </c>
      <c r="F127" s="206" t="s">
        <v>601</v>
      </c>
      <c r="G127" s="204"/>
      <c r="H127" s="207">
        <v>76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3" t="s">
        <v>148</v>
      </c>
      <c r="AU127" s="213" t="s">
        <v>75</v>
      </c>
      <c r="AV127" s="10" t="s">
        <v>84</v>
      </c>
      <c r="AW127" s="10" t="s">
        <v>37</v>
      </c>
      <c r="AX127" s="10" t="s">
        <v>82</v>
      </c>
      <c r="AY127" s="213" t="s">
        <v>142</v>
      </c>
    </row>
    <row r="128" s="2" customFormat="1" ht="33" customHeight="1">
      <c r="A128" s="36"/>
      <c r="B128" s="37"/>
      <c r="C128" s="183" t="s">
        <v>221</v>
      </c>
      <c r="D128" s="183" t="s">
        <v>136</v>
      </c>
      <c r="E128" s="184" t="s">
        <v>222</v>
      </c>
      <c r="F128" s="185" t="s">
        <v>223</v>
      </c>
      <c r="G128" s="186" t="s">
        <v>216</v>
      </c>
      <c r="H128" s="187">
        <v>14</v>
      </c>
      <c r="I128" s="188"/>
      <c r="J128" s="189">
        <f>ROUND(I128*H128,2)</f>
        <v>0</v>
      </c>
      <c r="K128" s="185" t="s">
        <v>140</v>
      </c>
      <c r="L128" s="42"/>
      <c r="M128" s="190" t="s">
        <v>31</v>
      </c>
      <c r="N128" s="191" t="s">
        <v>46</v>
      </c>
      <c r="O128" s="82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4" t="s">
        <v>141</v>
      </c>
      <c r="AT128" s="194" t="s">
        <v>136</v>
      </c>
      <c r="AU128" s="194" t="s">
        <v>75</v>
      </c>
      <c r="AY128" s="15" t="s">
        <v>142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5" t="s">
        <v>82</v>
      </c>
      <c r="BK128" s="195">
        <f>ROUND(I128*H128,2)</f>
        <v>0</v>
      </c>
      <c r="BL128" s="15" t="s">
        <v>141</v>
      </c>
      <c r="BM128" s="194" t="s">
        <v>602</v>
      </c>
    </row>
    <row r="129" s="2" customFormat="1">
      <c r="A129" s="36"/>
      <c r="B129" s="37"/>
      <c r="C129" s="38"/>
      <c r="D129" s="196" t="s">
        <v>144</v>
      </c>
      <c r="E129" s="38"/>
      <c r="F129" s="197" t="s">
        <v>225</v>
      </c>
      <c r="G129" s="38"/>
      <c r="H129" s="38"/>
      <c r="I129" s="198"/>
      <c r="J129" s="38"/>
      <c r="K129" s="38"/>
      <c r="L129" s="42"/>
      <c r="M129" s="199"/>
      <c r="N129" s="200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144</v>
      </c>
      <c r="AU129" s="15" t="s">
        <v>75</v>
      </c>
    </row>
    <row r="130" s="2" customFormat="1">
      <c r="A130" s="36"/>
      <c r="B130" s="37"/>
      <c r="C130" s="38"/>
      <c r="D130" s="201" t="s">
        <v>146</v>
      </c>
      <c r="E130" s="38"/>
      <c r="F130" s="202" t="s">
        <v>226</v>
      </c>
      <c r="G130" s="38"/>
      <c r="H130" s="38"/>
      <c r="I130" s="198"/>
      <c r="J130" s="38"/>
      <c r="K130" s="38"/>
      <c r="L130" s="42"/>
      <c r="M130" s="199"/>
      <c r="N130" s="200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146</v>
      </c>
      <c r="AU130" s="15" t="s">
        <v>75</v>
      </c>
    </row>
    <row r="131" s="10" customFormat="1">
      <c r="A131" s="10"/>
      <c r="B131" s="203"/>
      <c r="C131" s="204"/>
      <c r="D131" s="196" t="s">
        <v>148</v>
      </c>
      <c r="E131" s="205" t="s">
        <v>31</v>
      </c>
      <c r="F131" s="206" t="s">
        <v>603</v>
      </c>
      <c r="G131" s="204"/>
      <c r="H131" s="207">
        <v>14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3" t="s">
        <v>148</v>
      </c>
      <c r="AU131" s="213" t="s">
        <v>75</v>
      </c>
      <c r="AV131" s="10" t="s">
        <v>84</v>
      </c>
      <c r="AW131" s="10" t="s">
        <v>37</v>
      </c>
      <c r="AX131" s="10" t="s">
        <v>82</v>
      </c>
      <c r="AY131" s="213" t="s">
        <v>142</v>
      </c>
    </row>
    <row r="132" s="2" customFormat="1" ht="24.15" customHeight="1">
      <c r="A132" s="36"/>
      <c r="B132" s="37"/>
      <c r="C132" s="183" t="s">
        <v>228</v>
      </c>
      <c r="D132" s="183" t="s">
        <v>136</v>
      </c>
      <c r="E132" s="184" t="s">
        <v>229</v>
      </c>
      <c r="F132" s="185" t="s">
        <v>230</v>
      </c>
      <c r="G132" s="186" t="s">
        <v>216</v>
      </c>
      <c r="H132" s="187">
        <v>14</v>
      </c>
      <c r="I132" s="188"/>
      <c r="J132" s="189">
        <f>ROUND(I132*H132,2)</f>
        <v>0</v>
      </c>
      <c r="K132" s="185" t="s">
        <v>140</v>
      </c>
      <c r="L132" s="42"/>
      <c r="M132" s="190" t="s">
        <v>31</v>
      </c>
      <c r="N132" s="191" t="s">
        <v>46</v>
      </c>
      <c r="O132" s="82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4" t="s">
        <v>141</v>
      </c>
      <c r="AT132" s="194" t="s">
        <v>136</v>
      </c>
      <c r="AU132" s="194" t="s">
        <v>75</v>
      </c>
      <c r="AY132" s="15" t="s">
        <v>142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5" t="s">
        <v>82</v>
      </c>
      <c r="BK132" s="195">
        <f>ROUND(I132*H132,2)</f>
        <v>0</v>
      </c>
      <c r="BL132" s="15" t="s">
        <v>141</v>
      </c>
      <c r="BM132" s="194" t="s">
        <v>604</v>
      </c>
    </row>
    <row r="133" s="2" customFormat="1">
      <c r="A133" s="36"/>
      <c r="B133" s="37"/>
      <c r="C133" s="38"/>
      <c r="D133" s="196" t="s">
        <v>144</v>
      </c>
      <c r="E133" s="38"/>
      <c r="F133" s="197" t="s">
        <v>232</v>
      </c>
      <c r="G133" s="38"/>
      <c r="H133" s="38"/>
      <c r="I133" s="198"/>
      <c r="J133" s="38"/>
      <c r="K133" s="38"/>
      <c r="L133" s="42"/>
      <c r="M133" s="199"/>
      <c r="N133" s="200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144</v>
      </c>
      <c r="AU133" s="15" t="s">
        <v>75</v>
      </c>
    </row>
    <row r="134" s="2" customFormat="1">
      <c r="A134" s="36"/>
      <c r="B134" s="37"/>
      <c r="C134" s="38"/>
      <c r="D134" s="201" t="s">
        <v>146</v>
      </c>
      <c r="E134" s="38"/>
      <c r="F134" s="202" t="s">
        <v>233</v>
      </c>
      <c r="G134" s="38"/>
      <c r="H134" s="38"/>
      <c r="I134" s="198"/>
      <c r="J134" s="38"/>
      <c r="K134" s="38"/>
      <c r="L134" s="42"/>
      <c r="M134" s="199"/>
      <c r="N134" s="200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146</v>
      </c>
      <c r="AU134" s="15" t="s">
        <v>75</v>
      </c>
    </row>
    <row r="135" s="2" customFormat="1" ht="16.5" customHeight="1">
      <c r="A135" s="36"/>
      <c r="B135" s="37"/>
      <c r="C135" s="214" t="s">
        <v>8</v>
      </c>
      <c r="D135" s="214" t="s">
        <v>180</v>
      </c>
      <c r="E135" s="215" t="s">
        <v>494</v>
      </c>
      <c r="F135" s="216" t="s">
        <v>495</v>
      </c>
      <c r="G135" s="217" t="s">
        <v>216</v>
      </c>
      <c r="H135" s="218">
        <v>2</v>
      </c>
      <c r="I135" s="219"/>
      <c r="J135" s="220">
        <f>ROUND(I135*H135,2)</f>
        <v>0</v>
      </c>
      <c r="K135" s="216" t="s">
        <v>31</v>
      </c>
      <c r="L135" s="221"/>
      <c r="M135" s="222" t="s">
        <v>31</v>
      </c>
      <c r="N135" s="223" t="s">
        <v>46</v>
      </c>
      <c r="O135" s="82"/>
      <c r="P135" s="192">
        <f>O135*H135</f>
        <v>0</v>
      </c>
      <c r="Q135" s="192">
        <v>0.040000000000000001</v>
      </c>
      <c r="R135" s="192">
        <f>Q135*H135</f>
        <v>0.080000000000000002</v>
      </c>
      <c r="S135" s="192">
        <v>0</v>
      </c>
      <c r="T135" s="19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4" t="s">
        <v>184</v>
      </c>
      <c r="AT135" s="194" t="s">
        <v>180</v>
      </c>
      <c r="AU135" s="194" t="s">
        <v>75</v>
      </c>
      <c r="AY135" s="15" t="s">
        <v>142</v>
      </c>
      <c r="BE135" s="195">
        <f>IF(N135="základní",J135,0)</f>
        <v>0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5" t="s">
        <v>82</v>
      </c>
      <c r="BK135" s="195">
        <f>ROUND(I135*H135,2)</f>
        <v>0</v>
      </c>
      <c r="BL135" s="15" t="s">
        <v>141</v>
      </c>
      <c r="BM135" s="194" t="s">
        <v>605</v>
      </c>
    </row>
    <row r="136" s="2" customFormat="1">
      <c r="A136" s="36"/>
      <c r="B136" s="37"/>
      <c r="C136" s="38"/>
      <c r="D136" s="196" t="s">
        <v>144</v>
      </c>
      <c r="E136" s="38"/>
      <c r="F136" s="197" t="s">
        <v>495</v>
      </c>
      <c r="G136" s="38"/>
      <c r="H136" s="38"/>
      <c r="I136" s="198"/>
      <c r="J136" s="38"/>
      <c r="K136" s="38"/>
      <c r="L136" s="42"/>
      <c r="M136" s="199"/>
      <c r="N136" s="200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144</v>
      </c>
      <c r="AU136" s="15" t="s">
        <v>75</v>
      </c>
    </row>
    <row r="137" s="2" customFormat="1" ht="16.5" customHeight="1">
      <c r="A137" s="36"/>
      <c r="B137" s="37"/>
      <c r="C137" s="214" t="s">
        <v>237</v>
      </c>
      <c r="D137" s="214" t="s">
        <v>180</v>
      </c>
      <c r="E137" s="215" t="s">
        <v>497</v>
      </c>
      <c r="F137" s="216" t="s">
        <v>498</v>
      </c>
      <c r="G137" s="217" t="s">
        <v>216</v>
      </c>
      <c r="H137" s="218">
        <v>1</v>
      </c>
      <c r="I137" s="219"/>
      <c r="J137" s="220">
        <f>ROUND(I137*H137,2)</f>
        <v>0</v>
      </c>
      <c r="K137" s="216" t="s">
        <v>31</v>
      </c>
      <c r="L137" s="221"/>
      <c r="M137" s="222" t="s">
        <v>31</v>
      </c>
      <c r="N137" s="223" t="s">
        <v>46</v>
      </c>
      <c r="O137" s="82"/>
      <c r="P137" s="192">
        <f>O137*H137</f>
        <v>0</v>
      </c>
      <c r="Q137" s="192">
        <v>0.040000000000000001</v>
      </c>
      <c r="R137" s="192">
        <f>Q137*H137</f>
        <v>0.040000000000000001</v>
      </c>
      <c r="S137" s="192">
        <v>0</v>
      </c>
      <c r="T137" s="19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4" t="s">
        <v>184</v>
      </c>
      <c r="AT137" s="194" t="s">
        <v>180</v>
      </c>
      <c r="AU137" s="194" t="s">
        <v>75</v>
      </c>
      <c r="AY137" s="15" t="s">
        <v>142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5" t="s">
        <v>82</v>
      </c>
      <c r="BK137" s="195">
        <f>ROUND(I137*H137,2)</f>
        <v>0</v>
      </c>
      <c r="BL137" s="15" t="s">
        <v>141</v>
      </c>
      <c r="BM137" s="194" t="s">
        <v>606</v>
      </c>
    </row>
    <row r="138" s="2" customFormat="1">
      <c r="A138" s="36"/>
      <c r="B138" s="37"/>
      <c r="C138" s="38"/>
      <c r="D138" s="196" t="s">
        <v>144</v>
      </c>
      <c r="E138" s="38"/>
      <c r="F138" s="197" t="s">
        <v>498</v>
      </c>
      <c r="G138" s="38"/>
      <c r="H138" s="38"/>
      <c r="I138" s="198"/>
      <c r="J138" s="38"/>
      <c r="K138" s="38"/>
      <c r="L138" s="42"/>
      <c r="M138" s="199"/>
      <c r="N138" s="200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144</v>
      </c>
      <c r="AU138" s="15" t="s">
        <v>75</v>
      </c>
    </row>
    <row r="139" s="2" customFormat="1" ht="16.5" customHeight="1">
      <c r="A139" s="36"/>
      <c r="B139" s="37"/>
      <c r="C139" s="214" t="s">
        <v>241</v>
      </c>
      <c r="D139" s="214" t="s">
        <v>180</v>
      </c>
      <c r="E139" s="215" t="s">
        <v>234</v>
      </c>
      <c r="F139" s="216" t="s">
        <v>235</v>
      </c>
      <c r="G139" s="217" t="s">
        <v>216</v>
      </c>
      <c r="H139" s="218">
        <v>2</v>
      </c>
      <c r="I139" s="219"/>
      <c r="J139" s="220">
        <f>ROUND(I139*H139,2)</f>
        <v>0</v>
      </c>
      <c r="K139" s="216" t="s">
        <v>31</v>
      </c>
      <c r="L139" s="221"/>
      <c r="M139" s="222" t="s">
        <v>31</v>
      </c>
      <c r="N139" s="223" t="s">
        <v>46</v>
      </c>
      <c r="O139" s="82"/>
      <c r="P139" s="192">
        <f>O139*H139</f>
        <v>0</v>
      </c>
      <c r="Q139" s="192">
        <v>0.0040000000000000001</v>
      </c>
      <c r="R139" s="192">
        <f>Q139*H139</f>
        <v>0.0080000000000000002</v>
      </c>
      <c r="S139" s="192">
        <v>0</v>
      </c>
      <c r="T139" s="193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4" t="s">
        <v>184</v>
      </c>
      <c r="AT139" s="194" t="s">
        <v>180</v>
      </c>
      <c r="AU139" s="194" t="s">
        <v>75</v>
      </c>
      <c r="AY139" s="15" t="s">
        <v>142</v>
      </c>
      <c r="BE139" s="195">
        <f>IF(N139="základní",J139,0)</f>
        <v>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5" t="s">
        <v>82</v>
      </c>
      <c r="BK139" s="195">
        <f>ROUND(I139*H139,2)</f>
        <v>0</v>
      </c>
      <c r="BL139" s="15" t="s">
        <v>141</v>
      </c>
      <c r="BM139" s="194" t="s">
        <v>607</v>
      </c>
    </row>
    <row r="140" s="2" customFormat="1">
      <c r="A140" s="36"/>
      <c r="B140" s="37"/>
      <c r="C140" s="38"/>
      <c r="D140" s="196" t="s">
        <v>144</v>
      </c>
      <c r="E140" s="38"/>
      <c r="F140" s="197" t="s">
        <v>235</v>
      </c>
      <c r="G140" s="38"/>
      <c r="H140" s="38"/>
      <c r="I140" s="198"/>
      <c r="J140" s="38"/>
      <c r="K140" s="38"/>
      <c r="L140" s="42"/>
      <c r="M140" s="199"/>
      <c r="N140" s="200"/>
      <c r="O140" s="82"/>
      <c r="P140" s="82"/>
      <c r="Q140" s="82"/>
      <c r="R140" s="82"/>
      <c r="S140" s="82"/>
      <c r="T140" s="83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144</v>
      </c>
      <c r="AU140" s="15" t="s">
        <v>75</v>
      </c>
    </row>
    <row r="141" s="2" customFormat="1" ht="16.5" customHeight="1">
      <c r="A141" s="36"/>
      <c r="B141" s="37"/>
      <c r="C141" s="214" t="s">
        <v>245</v>
      </c>
      <c r="D141" s="214" t="s">
        <v>180</v>
      </c>
      <c r="E141" s="215" t="s">
        <v>501</v>
      </c>
      <c r="F141" s="216" t="s">
        <v>502</v>
      </c>
      <c r="G141" s="217" t="s">
        <v>216</v>
      </c>
      <c r="H141" s="218">
        <v>1</v>
      </c>
      <c r="I141" s="219"/>
      <c r="J141" s="220">
        <f>ROUND(I141*H141,2)</f>
        <v>0</v>
      </c>
      <c r="K141" s="216" t="s">
        <v>31</v>
      </c>
      <c r="L141" s="221"/>
      <c r="M141" s="222" t="s">
        <v>31</v>
      </c>
      <c r="N141" s="223" t="s">
        <v>46</v>
      </c>
      <c r="O141" s="82"/>
      <c r="P141" s="192">
        <f>O141*H141</f>
        <v>0</v>
      </c>
      <c r="Q141" s="192">
        <v>0.040000000000000001</v>
      </c>
      <c r="R141" s="192">
        <f>Q141*H141</f>
        <v>0.040000000000000001</v>
      </c>
      <c r="S141" s="192">
        <v>0</v>
      </c>
      <c r="T141" s="19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4" t="s">
        <v>184</v>
      </c>
      <c r="AT141" s="194" t="s">
        <v>180</v>
      </c>
      <c r="AU141" s="194" t="s">
        <v>75</v>
      </c>
      <c r="AY141" s="15" t="s">
        <v>142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5" t="s">
        <v>82</v>
      </c>
      <c r="BK141" s="195">
        <f>ROUND(I141*H141,2)</f>
        <v>0</v>
      </c>
      <c r="BL141" s="15" t="s">
        <v>141</v>
      </c>
      <c r="BM141" s="194" t="s">
        <v>608</v>
      </c>
    </row>
    <row r="142" s="2" customFormat="1">
      <c r="A142" s="36"/>
      <c r="B142" s="37"/>
      <c r="C142" s="38"/>
      <c r="D142" s="196" t="s">
        <v>144</v>
      </c>
      <c r="E142" s="38"/>
      <c r="F142" s="197" t="s">
        <v>502</v>
      </c>
      <c r="G142" s="38"/>
      <c r="H142" s="38"/>
      <c r="I142" s="198"/>
      <c r="J142" s="38"/>
      <c r="K142" s="38"/>
      <c r="L142" s="42"/>
      <c r="M142" s="199"/>
      <c r="N142" s="200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144</v>
      </c>
      <c r="AU142" s="15" t="s">
        <v>75</v>
      </c>
    </row>
    <row r="143" s="2" customFormat="1" ht="16.5" customHeight="1">
      <c r="A143" s="36"/>
      <c r="B143" s="37"/>
      <c r="C143" s="214" t="s">
        <v>256</v>
      </c>
      <c r="D143" s="214" t="s">
        <v>180</v>
      </c>
      <c r="E143" s="215" t="s">
        <v>242</v>
      </c>
      <c r="F143" s="216" t="s">
        <v>243</v>
      </c>
      <c r="G143" s="217" t="s">
        <v>216</v>
      </c>
      <c r="H143" s="218">
        <v>2</v>
      </c>
      <c r="I143" s="219"/>
      <c r="J143" s="220">
        <f>ROUND(I143*H143,2)</f>
        <v>0</v>
      </c>
      <c r="K143" s="216" t="s">
        <v>31</v>
      </c>
      <c r="L143" s="221"/>
      <c r="M143" s="222" t="s">
        <v>31</v>
      </c>
      <c r="N143" s="223" t="s">
        <v>46</v>
      </c>
      <c r="O143" s="82"/>
      <c r="P143" s="192">
        <f>O143*H143</f>
        <v>0</v>
      </c>
      <c r="Q143" s="192">
        <v>0.0040000000000000001</v>
      </c>
      <c r="R143" s="192">
        <f>Q143*H143</f>
        <v>0.0080000000000000002</v>
      </c>
      <c r="S143" s="192">
        <v>0</v>
      </c>
      <c r="T143" s="193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4" t="s">
        <v>184</v>
      </c>
      <c r="AT143" s="194" t="s">
        <v>180</v>
      </c>
      <c r="AU143" s="194" t="s">
        <v>75</v>
      </c>
      <c r="AY143" s="15" t="s">
        <v>142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5" t="s">
        <v>82</v>
      </c>
      <c r="BK143" s="195">
        <f>ROUND(I143*H143,2)</f>
        <v>0</v>
      </c>
      <c r="BL143" s="15" t="s">
        <v>141</v>
      </c>
      <c r="BM143" s="194" t="s">
        <v>609</v>
      </c>
    </row>
    <row r="144" s="2" customFormat="1">
      <c r="A144" s="36"/>
      <c r="B144" s="37"/>
      <c r="C144" s="38"/>
      <c r="D144" s="196" t="s">
        <v>144</v>
      </c>
      <c r="E144" s="38"/>
      <c r="F144" s="197" t="s">
        <v>243</v>
      </c>
      <c r="G144" s="38"/>
      <c r="H144" s="38"/>
      <c r="I144" s="198"/>
      <c r="J144" s="38"/>
      <c r="K144" s="38"/>
      <c r="L144" s="42"/>
      <c r="M144" s="199"/>
      <c r="N144" s="200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144</v>
      </c>
      <c r="AU144" s="15" t="s">
        <v>75</v>
      </c>
    </row>
    <row r="145" s="2" customFormat="1" ht="16.5" customHeight="1">
      <c r="A145" s="36"/>
      <c r="B145" s="37"/>
      <c r="C145" s="214" t="s">
        <v>7</v>
      </c>
      <c r="D145" s="214" t="s">
        <v>180</v>
      </c>
      <c r="E145" s="215" t="s">
        <v>508</v>
      </c>
      <c r="F145" s="216" t="s">
        <v>509</v>
      </c>
      <c r="G145" s="217" t="s">
        <v>216</v>
      </c>
      <c r="H145" s="218">
        <v>1</v>
      </c>
      <c r="I145" s="219"/>
      <c r="J145" s="220">
        <f>ROUND(I145*H145,2)</f>
        <v>0</v>
      </c>
      <c r="K145" s="216" t="s">
        <v>31</v>
      </c>
      <c r="L145" s="221"/>
      <c r="M145" s="222" t="s">
        <v>31</v>
      </c>
      <c r="N145" s="223" t="s">
        <v>46</v>
      </c>
      <c r="O145" s="82"/>
      <c r="P145" s="192">
        <f>O145*H145</f>
        <v>0</v>
      </c>
      <c r="Q145" s="192">
        <v>0.040000000000000001</v>
      </c>
      <c r="R145" s="192">
        <f>Q145*H145</f>
        <v>0.040000000000000001</v>
      </c>
      <c r="S145" s="192">
        <v>0</v>
      </c>
      <c r="T145" s="19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4" t="s">
        <v>184</v>
      </c>
      <c r="AT145" s="194" t="s">
        <v>180</v>
      </c>
      <c r="AU145" s="194" t="s">
        <v>75</v>
      </c>
      <c r="AY145" s="15" t="s">
        <v>142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5" t="s">
        <v>82</v>
      </c>
      <c r="BK145" s="195">
        <f>ROUND(I145*H145,2)</f>
        <v>0</v>
      </c>
      <c r="BL145" s="15" t="s">
        <v>141</v>
      </c>
      <c r="BM145" s="194" t="s">
        <v>610</v>
      </c>
    </row>
    <row r="146" s="2" customFormat="1">
      <c r="A146" s="36"/>
      <c r="B146" s="37"/>
      <c r="C146" s="38"/>
      <c r="D146" s="196" t="s">
        <v>144</v>
      </c>
      <c r="E146" s="38"/>
      <c r="F146" s="197" t="s">
        <v>509</v>
      </c>
      <c r="G146" s="38"/>
      <c r="H146" s="38"/>
      <c r="I146" s="198"/>
      <c r="J146" s="38"/>
      <c r="K146" s="38"/>
      <c r="L146" s="42"/>
      <c r="M146" s="199"/>
      <c r="N146" s="200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144</v>
      </c>
      <c r="AU146" s="15" t="s">
        <v>75</v>
      </c>
    </row>
    <row r="147" s="2" customFormat="1" ht="16.5" customHeight="1">
      <c r="A147" s="36"/>
      <c r="B147" s="37"/>
      <c r="C147" s="214" t="s">
        <v>266</v>
      </c>
      <c r="D147" s="214" t="s">
        <v>180</v>
      </c>
      <c r="E147" s="215" t="s">
        <v>511</v>
      </c>
      <c r="F147" s="216" t="s">
        <v>512</v>
      </c>
      <c r="G147" s="217" t="s">
        <v>216</v>
      </c>
      <c r="H147" s="218">
        <v>2</v>
      </c>
      <c r="I147" s="219"/>
      <c r="J147" s="220">
        <f>ROUND(I147*H147,2)</f>
        <v>0</v>
      </c>
      <c r="K147" s="216" t="s">
        <v>31</v>
      </c>
      <c r="L147" s="221"/>
      <c r="M147" s="222" t="s">
        <v>31</v>
      </c>
      <c r="N147" s="223" t="s">
        <v>46</v>
      </c>
      <c r="O147" s="82"/>
      <c r="P147" s="192">
        <f>O147*H147</f>
        <v>0</v>
      </c>
      <c r="Q147" s="192">
        <v>0.040000000000000001</v>
      </c>
      <c r="R147" s="192">
        <f>Q147*H147</f>
        <v>0.080000000000000002</v>
      </c>
      <c r="S147" s="192">
        <v>0</v>
      </c>
      <c r="T147" s="193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4" t="s">
        <v>184</v>
      </c>
      <c r="AT147" s="194" t="s">
        <v>180</v>
      </c>
      <c r="AU147" s="194" t="s">
        <v>75</v>
      </c>
      <c r="AY147" s="15" t="s">
        <v>142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5" t="s">
        <v>82</v>
      </c>
      <c r="BK147" s="195">
        <f>ROUND(I147*H147,2)</f>
        <v>0</v>
      </c>
      <c r="BL147" s="15" t="s">
        <v>141</v>
      </c>
      <c r="BM147" s="194" t="s">
        <v>611</v>
      </c>
    </row>
    <row r="148" s="2" customFormat="1">
      <c r="A148" s="36"/>
      <c r="B148" s="37"/>
      <c r="C148" s="38"/>
      <c r="D148" s="196" t="s">
        <v>144</v>
      </c>
      <c r="E148" s="38"/>
      <c r="F148" s="197" t="s">
        <v>512</v>
      </c>
      <c r="G148" s="38"/>
      <c r="H148" s="38"/>
      <c r="I148" s="198"/>
      <c r="J148" s="38"/>
      <c r="K148" s="38"/>
      <c r="L148" s="42"/>
      <c r="M148" s="199"/>
      <c r="N148" s="200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144</v>
      </c>
      <c r="AU148" s="15" t="s">
        <v>75</v>
      </c>
    </row>
    <row r="149" s="2" customFormat="1" ht="16.5" customHeight="1">
      <c r="A149" s="36"/>
      <c r="B149" s="37"/>
      <c r="C149" s="214" t="s">
        <v>273</v>
      </c>
      <c r="D149" s="214" t="s">
        <v>180</v>
      </c>
      <c r="E149" s="215" t="s">
        <v>514</v>
      </c>
      <c r="F149" s="216" t="s">
        <v>515</v>
      </c>
      <c r="G149" s="217" t="s">
        <v>216</v>
      </c>
      <c r="H149" s="218">
        <v>2</v>
      </c>
      <c r="I149" s="219"/>
      <c r="J149" s="220">
        <f>ROUND(I149*H149,2)</f>
        <v>0</v>
      </c>
      <c r="K149" s="216" t="s">
        <v>31</v>
      </c>
      <c r="L149" s="221"/>
      <c r="M149" s="222" t="s">
        <v>31</v>
      </c>
      <c r="N149" s="223" t="s">
        <v>46</v>
      </c>
      <c r="O149" s="82"/>
      <c r="P149" s="192">
        <f>O149*H149</f>
        <v>0</v>
      </c>
      <c r="Q149" s="192">
        <v>0.040000000000000001</v>
      </c>
      <c r="R149" s="192">
        <f>Q149*H149</f>
        <v>0.080000000000000002</v>
      </c>
      <c r="S149" s="192">
        <v>0</v>
      </c>
      <c r="T149" s="193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4" t="s">
        <v>184</v>
      </c>
      <c r="AT149" s="194" t="s">
        <v>180</v>
      </c>
      <c r="AU149" s="194" t="s">
        <v>75</v>
      </c>
      <c r="AY149" s="15" t="s">
        <v>142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5" t="s">
        <v>82</v>
      </c>
      <c r="BK149" s="195">
        <f>ROUND(I149*H149,2)</f>
        <v>0</v>
      </c>
      <c r="BL149" s="15" t="s">
        <v>141</v>
      </c>
      <c r="BM149" s="194" t="s">
        <v>612</v>
      </c>
    </row>
    <row r="150" s="2" customFormat="1">
      <c r="A150" s="36"/>
      <c r="B150" s="37"/>
      <c r="C150" s="38"/>
      <c r="D150" s="196" t="s">
        <v>144</v>
      </c>
      <c r="E150" s="38"/>
      <c r="F150" s="197" t="s">
        <v>515</v>
      </c>
      <c r="G150" s="38"/>
      <c r="H150" s="38"/>
      <c r="I150" s="198"/>
      <c r="J150" s="38"/>
      <c r="K150" s="38"/>
      <c r="L150" s="42"/>
      <c r="M150" s="199"/>
      <c r="N150" s="200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144</v>
      </c>
      <c r="AU150" s="15" t="s">
        <v>75</v>
      </c>
    </row>
    <row r="151" s="2" customFormat="1" ht="16.5" customHeight="1">
      <c r="A151" s="36"/>
      <c r="B151" s="37"/>
      <c r="C151" s="214" t="s">
        <v>280</v>
      </c>
      <c r="D151" s="214" t="s">
        <v>180</v>
      </c>
      <c r="E151" s="215" t="s">
        <v>517</v>
      </c>
      <c r="F151" s="216" t="s">
        <v>518</v>
      </c>
      <c r="G151" s="217" t="s">
        <v>216</v>
      </c>
      <c r="H151" s="218">
        <v>1</v>
      </c>
      <c r="I151" s="219"/>
      <c r="J151" s="220">
        <f>ROUND(I151*H151,2)</f>
        <v>0</v>
      </c>
      <c r="K151" s="216" t="s">
        <v>31</v>
      </c>
      <c r="L151" s="221"/>
      <c r="M151" s="222" t="s">
        <v>31</v>
      </c>
      <c r="N151" s="223" t="s">
        <v>46</v>
      </c>
      <c r="O151" s="82"/>
      <c r="P151" s="192">
        <f>O151*H151</f>
        <v>0</v>
      </c>
      <c r="Q151" s="192">
        <v>0.040000000000000001</v>
      </c>
      <c r="R151" s="192">
        <f>Q151*H151</f>
        <v>0.040000000000000001</v>
      </c>
      <c r="S151" s="192">
        <v>0</v>
      </c>
      <c r="T151" s="193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4" t="s">
        <v>184</v>
      </c>
      <c r="AT151" s="194" t="s">
        <v>180</v>
      </c>
      <c r="AU151" s="194" t="s">
        <v>75</v>
      </c>
      <c r="AY151" s="15" t="s">
        <v>142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5" t="s">
        <v>82</v>
      </c>
      <c r="BK151" s="195">
        <f>ROUND(I151*H151,2)</f>
        <v>0</v>
      </c>
      <c r="BL151" s="15" t="s">
        <v>141</v>
      </c>
      <c r="BM151" s="194" t="s">
        <v>613</v>
      </c>
    </row>
    <row r="152" s="2" customFormat="1">
      <c r="A152" s="36"/>
      <c r="B152" s="37"/>
      <c r="C152" s="38"/>
      <c r="D152" s="196" t="s">
        <v>144</v>
      </c>
      <c r="E152" s="38"/>
      <c r="F152" s="197" t="s">
        <v>518</v>
      </c>
      <c r="G152" s="38"/>
      <c r="H152" s="38"/>
      <c r="I152" s="198"/>
      <c r="J152" s="38"/>
      <c r="K152" s="38"/>
      <c r="L152" s="42"/>
      <c r="M152" s="199"/>
      <c r="N152" s="200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144</v>
      </c>
      <c r="AU152" s="15" t="s">
        <v>75</v>
      </c>
    </row>
    <row r="153" s="2" customFormat="1" ht="24.15" customHeight="1">
      <c r="A153" s="36"/>
      <c r="B153" s="37"/>
      <c r="C153" s="183" t="s">
        <v>286</v>
      </c>
      <c r="D153" s="183" t="s">
        <v>136</v>
      </c>
      <c r="E153" s="184" t="s">
        <v>250</v>
      </c>
      <c r="F153" s="185" t="s">
        <v>251</v>
      </c>
      <c r="G153" s="186" t="s">
        <v>216</v>
      </c>
      <c r="H153" s="187">
        <v>14</v>
      </c>
      <c r="I153" s="188"/>
      <c r="J153" s="189">
        <f>ROUND(I153*H153,2)</f>
        <v>0</v>
      </c>
      <c r="K153" s="185" t="s">
        <v>140</v>
      </c>
      <c r="L153" s="42"/>
      <c r="M153" s="190" t="s">
        <v>31</v>
      </c>
      <c r="N153" s="191" t="s">
        <v>46</v>
      </c>
      <c r="O153" s="82"/>
      <c r="P153" s="192">
        <f>O153*H153</f>
        <v>0</v>
      </c>
      <c r="Q153" s="192">
        <v>5.8E-05</v>
      </c>
      <c r="R153" s="192">
        <f>Q153*H153</f>
        <v>0.000812</v>
      </c>
      <c r="S153" s="192">
        <v>0</v>
      </c>
      <c r="T153" s="19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4" t="s">
        <v>141</v>
      </c>
      <c r="AT153" s="194" t="s">
        <v>136</v>
      </c>
      <c r="AU153" s="194" t="s">
        <v>75</v>
      </c>
      <c r="AY153" s="15" t="s">
        <v>142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5" t="s">
        <v>82</v>
      </c>
      <c r="BK153" s="195">
        <f>ROUND(I153*H153,2)</f>
        <v>0</v>
      </c>
      <c r="BL153" s="15" t="s">
        <v>141</v>
      </c>
      <c r="BM153" s="194" t="s">
        <v>614</v>
      </c>
    </row>
    <row r="154" s="2" customFormat="1">
      <c r="A154" s="36"/>
      <c r="B154" s="37"/>
      <c r="C154" s="38"/>
      <c r="D154" s="196" t="s">
        <v>144</v>
      </c>
      <c r="E154" s="38"/>
      <c r="F154" s="197" t="s">
        <v>253</v>
      </c>
      <c r="G154" s="38"/>
      <c r="H154" s="38"/>
      <c r="I154" s="198"/>
      <c r="J154" s="38"/>
      <c r="K154" s="38"/>
      <c r="L154" s="42"/>
      <c r="M154" s="199"/>
      <c r="N154" s="200"/>
      <c r="O154" s="82"/>
      <c r="P154" s="82"/>
      <c r="Q154" s="82"/>
      <c r="R154" s="82"/>
      <c r="S154" s="82"/>
      <c r="T154" s="83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144</v>
      </c>
      <c r="AU154" s="15" t="s">
        <v>75</v>
      </c>
    </row>
    <row r="155" s="2" customFormat="1">
      <c r="A155" s="36"/>
      <c r="B155" s="37"/>
      <c r="C155" s="38"/>
      <c r="D155" s="201" t="s">
        <v>146</v>
      </c>
      <c r="E155" s="38"/>
      <c r="F155" s="202" t="s">
        <v>254</v>
      </c>
      <c r="G155" s="38"/>
      <c r="H155" s="38"/>
      <c r="I155" s="198"/>
      <c r="J155" s="38"/>
      <c r="K155" s="38"/>
      <c r="L155" s="42"/>
      <c r="M155" s="199"/>
      <c r="N155" s="200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146</v>
      </c>
      <c r="AU155" s="15" t="s">
        <v>75</v>
      </c>
    </row>
    <row r="156" s="10" customFormat="1">
      <c r="A156" s="10"/>
      <c r="B156" s="203"/>
      <c r="C156" s="204"/>
      <c r="D156" s="196" t="s">
        <v>148</v>
      </c>
      <c r="E156" s="205" t="s">
        <v>31</v>
      </c>
      <c r="F156" s="206" t="s">
        <v>615</v>
      </c>
      <c r="G156" s="204"/>
      <c r="H156" s="207">
        <v>14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3" t="s">
        <v>148</v>
      </c>
      <c r="AU156" s="213" t="s">
        <v>75</v>
      </c>
      <c r="AV156" s="10" t="s">
        <v>84</v>
      </c>
      <c r="AW156" s="10" t="s">
        <v>37</v>
      </c>
      <c r="AX156" s="10" t="s">
        <v>82</v>
      </c>
      <c r="AY156" s="213" t="s">
        <v>142</v>
      </c>
    </row>
    <row r="157" s="2" customFormat="1" ht="21.75" customHeight="1">
      <c r="A157" s="36"/>
      <c r="B157" s="37"/>
      <c r="C157" s="214" t="s">
        <v>291</v>
      </c>
      <c r="D157" s="214" t="s">
        <v>180</v>
      </c>
      <c r="E157" s="215" t="s">
        <v>257</v>
      </c>
      <c r="F157" s="216" t="s">
        <v>258</v>
      </c>
      <c r="G157" s="217" t="s">
        <v>216</v>
      </c>
      <c r="H157" s="218">
        <v>42</v>
      </c>
      <c r="I157" s="219"/>
      <c r="J157" s="220">
        <f>ROUND(I157*H157,2)</f>
        <v>0</v>
      </c>
      <c r="K157" s="216" t="s">
        <v>140</v>
      </c>
      <c r="L157" s="221"/>
      <c r="M157" s="222" t="s">
        <v>31</v>
      </c>
      <c r="N157" s="223" t="s">
        <v>46</v>
      </c>
      <c r="O157" s="82"/>
      <c r="P157" s="192">
        <f>O157*H157</f>
        <v>0</v>
      </c>
      <c r="Q157" s="192">
        <v>0.0070899999999999999</v>
      </c>
      <c r="R157" s="192">
        <f>Q157*H157</f>
        <v>0.29777999999999999</v>
      </c>
      <c r="S157" s="192">
        <v>0</v>
      </c>
      <c r="T157" s="193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4" t="s">
        <v>184</v>
      </c>
      <c r="AT157" s="194" t="s">
        <v>180</v>
      </c>
      <c r="AU157" s="194" t="s">
        <v>75</v>
      </c>
      <c r="AY157" s="15" t="s">
        <v>142</v>
      </c>
      <c r="BE157" s="195">
        <f>IF(N157="základní",J157,0)</f>
        <v>0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5" t="s">
        <v>82</v>
      </c>
      <c r="BK157" s="195">
        <f>ROUND(I157*H157,2)</f>
        <v>0</v>
      </c>
      <c r="BL157" s="15" t="s">
        <v>141</v>
      </c>
      <c r="BM157" s="194" t="s">
        <v>616</v>
      </c>
    </row>
    <row r="158" s="2" customFormat="1">
      <c r="A158" s="36"/>
      <c r="B158" s="37"/>
      <c r="C158" s="38"/>
      <c r="D158" s="196" t="s">
        <v>144</v>
      </c>
      <c r="E158" s="38"/>
      <c r="F158" s="197" t="s">
        <v>258</v>
      </c>
      <c r="G158" s="38"/>
      <c r="H158" s="38"/>
      <c r="I158" s="198"/>
      <c r="J158" s="38"/>
      <c r="K158" s="38"/>
      <c r="L158" s="42"/>
      <c r="M158" s="199"/>
      <c r="N158" s="200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144</v>
      </c>
      <c r="AU158" s="15" t="s">
        <v>75</v>
      </c>
    </row>
    <row r="159" s="10" customFormat="1">
      <c r="A159" s="10"/>
      <c r="B159" s="203"/>
      <c r="C159" s="204"/>
      <c r="D159" s="196" t="s">
        <v>148</v>
      </c>
      <c r="E159" s="205" t="s">
        <v>31</v>
      </c>
      <c r="F159" s="206" t="s">
        <v>617</v>
      </c>
      <c r="G159" s="204"/>
      <c r="H159" s="207">
        <v>42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13" t="s">
        <v>148</v>
      </c>
      <c r="AU159" s="213" t="s">
        <v>75</v>
      </c>
      <c r="AV159" s="10" t="s">
        <v>84</v>
      </c>
      <c r="AW159" s="10" t="s">
        <v>37</v>
      </c>
      <c r="AX159" s="10" t="s">
        <v>82</v>
      </c>
      <c r="AY159" s="213" t="s">
        <v>142</v>
      </c>
    </row>
    <row r="160" s="2" customFormat="1" ht="24.15" customHeight="1">
      <c r="A160" s="36"/>
      <c r="B160" s="37"/>
      <c r="C160" s="183" t="s">
        <v>296</v>
      </c>
      <c r="D160" s="183" t="s">
        <v>136</v>
      </c>
      <c r="E160" s="184" t="s">
        <v>261</v>
      </c>
      <c r="F160" s="185" t="s">
        <v>262</v>
      </c>
      <c r="G160" s="186" t="s">
        <v>216</v>
      </c>
      <c r="H160" s="187">
        <v>14</v>
      </c>
      <c r="I160" s="188"/>
      <c r="J160" s="189">
        <f>ROUND(I160*H160,2)</f>
        <v>0</v>
      </c>
      <c r="K160" s="185" t="s">
        <v>31</v>
      </c>
      <c r="L160" s="42"/>
      <c r="M160" s="190" t="s">
        <v>31</v>
      </c>
      <c r="N160" s="191" t="s">
        <v>46</v>
      </c>
      <c r="O160" s="82"/>
      <c r="P160" s="192">
        <f>O160*H160</f>
        <v>0</v>
      </c>
      <c r="Q160" s="192">
        <v>0.0020823999999999999</v>
      </c>
      <c r="R160" s="192">
        <f>Q160*H160</f>
        <v>0.029153599999999998</v>
      </c>
      <c r="S160" s="192">
        <v>0</v>
      </c>
      <c r="T160" s="193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4" t="s">
        <v>141</v>
      </c>
      <c r="AT160" s="194" t="s">
        <v>136</v>
      </c>
      <c r="AU160" s="194" t="s">
        <v>75</v>
      </c>
      <c r="AY160" s="15" t="s">
        <v>142</v>
      </c>
      <c r="BE160" s="195">
        <f>IF(N160="základní",J160,0)</f>
        <v>0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5" t="s">
        <v>82</v>
      </c>
      <c r="BK160" s="195">
        <f>ROUND(I160*H160,2)</f>
        <v>0</v>
      </c>
      <c r="BL160" s="15" t="s">
        <v>141</v>
      </c>
      <c r="BM160" s="194" t="s">
        <v>618</v>
      </c>
    </row>
    <row r="161" s="2" customFormat="1">
      <c r="A161" s="36"/>
      <c r="B161" s="37"/>
      <c r="C161" s="38"/>
      <c r="D161" s="196" t="s">
        <v>144</v>
      </c>
      <c r="E161" s="38"/>
      <c r="F161" s="197" t="s">
        <v>264</v>
      </c>
      <c r="G161" s="38"/>
      <c r="H161" s="38"/>
      <c r="I161" s="198"/>
      <c r="J161" s="38"/>
      <c r="K161" s="38"/>
      <c r="L161" s="42"/>
      <c r="M161" s="199"/>
      <c r="N161" s="200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144</v>
      </c>
      <c r="AU161" s="15" t="s">
        <v>75</v>
      </c>
    </row>
    <row r="162" s="10" customFormat="1">
      <c r="A162" s="10"/>
      <c r="B162" s="203"/>
      <c r="C162" s="204"/>
      <c r="D162" s="196" t="s">
        <v>148</v>
      </c>
      <c r="E162" s="205" t="s">
        <v>31</v>
      </c>
      <c r="F162" s="206" t="s">
        <v>619</v>
      </c>
      <c r="G162" s="204"/>
      <c r="H162" s="207">
        <v>14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3" t="s">
        <v>148</v>
      </c>
      <c r="AU162" s="213" t="s">
        <v>75</v>
      </c>
      <c r="AV162" s="10" t="s">
        <v>84</v>
      </c>
      <c r="AW162" s="10" t="s">
        <v>37</v>
      </c>
      <c r="AX162" s="10" t="s">
        <v>82</v>
      </c>
      <c r="AY162" s="213" t="s">
        <v>142</v>
      </c>
    </row>
    <row r="163" s="2" customFormat="1" ht="24.15" customHeight="1">
      <c r="A163" s="36"/>
      <c r="B163" s="37"/>
      <c r="C163" s="183" t="s">
        <v>302</v>
      </c>
      <c r="D163" s="183" t="s">
        <v>136</v>
      </c>
      <c r="E163" s="184" t="s">
        <v>267</v>
      </c>
      <c r="F163" s="185" t="s">
        <v>268</v>
      </c>
      <c r="G163" s="186" t="s">
        <v>216</v>
      </c>
      <c r="H163" s="187">
        <v>14</v>
      </c>
      <c r="I163" s="188"/>
      <c r="J163" s="189">
        <f>ROUND(I163*H163,2)</f>
        <v>0</v>
      </c>
      <c r="K163" s="185" t="s">
        <v>140</v>
      </c>
      <c r="L163" s="42"/>
      <c r="M163" s="190" t="s">
        <v>31</v>
      </c>
      <c r="N163" s="191" t="s">
        <v>46</v>
      </c>
      <c r="O163" s="82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4" t="s">
        <v>141</v>
      </c>
      <c r="AT163" s="194" t="s">
        <v>136</v>
      </c>
      <c r="AU163" s="194" t="s">
        <v>75</v>
      </c>
      <c r="AY163" s="15" t="s">
        <v>142</v>
      </c>
      <c r="BE163" s="195">
        <f>IF(N163="základní",J163,0)</f>
        <v>0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5" t="s">
        <v>82</v>
      </c>
      <c r="BK163" s="195">
        <f>ROUND(I163*H163,2)</f>
        <v>0</v>
      </c>
      <c r="BL163" s="15" t="s">
        <v>141</v>
      </c>
      <c r="BM163" s="194" t="s">
        <v>620</v>
      </c>
    </row>
    <row r="164" s="2" customFormat="1">
      <c r="A164" s="36"/>
      <c r="B164" s="37"/>
      <c r="C164" s="38"/>
      <c r="D164" s="196" t="s">
        <v>144</v>
      </c>
      <c r="E164" s="38"/>
      <c r="F164" s="197" t="s">
        <v>270</v>
      </c>
      <c r="G164" s="38"/>
      <c r="H164" s="38"/>
      <c r="I164" s="198"/>
      <c r="J164" s="38"/>
      <c r="K164" s="38"/>
      <c r="L164" s="42"/>
      <c r="M164" s="199"/>
      <c r="N164" s="200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144</v>
      </c>
      <c r="AU164" s="15" t="s">
        <v>75</v>
      </c>
    </row>
    <row r="165" s="2" customFormat="1">
      <c r="A165" s="36"/>
      <c r="B165" s="37"/>
      <c r="C165" s="38"/>
      <c r="D165" s="201" t="s">
        <v>146</v>
      </c>
      <c r="E165" s="38"/>
      <c r="F165" s="202" t="s">
        <v>271</v>
      </c>
      <c r="G165" s="38"/>
      <c r="H165" s="38"/>
      <c r="I165" s="198"/>
      <c r="J165" s="38"/>
      <c r="K165" s="38"/>
      <c r="L165" s="42"/>
      <c r="M165" s="199"/>
      <c r="N165" s="200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146</v>
      </c>
      <c r="AU165" s="15" t="s">
        <v>75</v>
      </c>
    </row>
    <row r="166" s="10" customFormat="1">
      <c r="A166" s="10"/>
      <c r="B166" s="203"/>
      <c r="C166" s="204"/>
      <c r="D166" s="196" t="s">
        <v>148</v>
      </c>
      <c r="E166" s="205" t="s">
        <v>31</v>
      </c>
      <c r="F166" s="206" t="s">
        <v>621</v>
      </c>
      <c r="G166" s="204"/>
      <c r="H166" s="207">
        <v>14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3" t="s">
        <v>148</v>
      </c>
      <c r="AU166" s="213" t="s">
        <v>75</v>
      </c>
      <c r="AV166" s="10" t="s">
        <v>84</v>
      </c>
      <c r="AW166" s="10" t="s">
        <v>37</v>
      </c>
      <c r="AX166" s="10" t="s">
        <v>82</v>
      </c>
      <c r="AY166" s="213" t="s">
        <v>142</v>
      </c>
    </row>
    <row r="167" s="2" customFormat="1" ht="24.15" customHeight="1">
      <c r="A167" s="36"/>
      <c r="B167" s="37"/>
      <c r="C167" s="183" t="s">
        <v>306</v>
      </c>
      <c r="D167" s="183" t="s">
        <v>136</v>
      </c>
      <c r="E167" s="184" t="s">
        <v>274</v>
      </c>
      <c r="F167" s="185" t="s">
        <v>275</v>
      </c>
      <c r="G167" s="186" t="s">
        <v>197</v>
      </c>
      <c r="H167" s="187">
        <v>0.0030000000000000001</v>
      </c>
      <c r="I167" s="188"/>
      <c r="J167" s="189">
        <f>ROUND(I167*H167,2)</f>
        <v>0</v>
      </c>
      <c r="K167" s="185" t="s">
        <v>31</v>
      </c>
      <c r="L167" s="42"/>
      <c r="M167" s="190" t="s">
        <v>31</v>
      </c>
      <c r="N167" s="191" t="s">
        <v>46</v>
      </c>
      <c r="O167" s="82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4" t="s">
        <v>141</v>
      </c>
      <c r="AT167" s="194" t="s">
        <v>136</v>
      </c>
      <c r="AU167" s="194" t="s">
        <v>75</v>
      </c>
      <c r="AY167" s="15" t="s">
        <v>142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5" t="s">
        <v>82</v>
      </c>
      <c r="BK167" s="195">
        <f>ROUND(I167*H167,2)</f>
        <v>0</v>
      </c>
      <c r="BL167" s="15" t="s">
        <v>141</v>
      </c>
      <c r="BM167" s="194" t="s">
        <v>622</v>
      </c>
    </row>
    <row r="168" s="2" customFormat="1">
      <c r="A168" s="36"/>
      <c r="B168" s="37"/>
      <c r="C168" s="38"/>
      <c r="D168" s="196" t="s">
        <v>144</v>
      </c>
      <c r="E168" s="38"/>
      <c r="F168" s="197" t="s">
        <v>277</v>
      </c>
      <c r="G168" s="38"/>
      <c r="H168" s="38"/>
      <c r="I168" s="198"/>
      <c r="J168" s="38"/>
      <c r="K168" s="38"/>
      <c r="L168" s="42"/>
      <c r="M168" s="199"/>
      <c r="N168" s="200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144</v>
      </c>
      <c r="AU168" s="15" t="s">
        <v>75</v>
      </c>
    </row>
    <row r="169" s="10" customFormat="1">
      <c r="A169" s="10"/>
      <c r="B169" s="203"/>
      <c r="C169" s="204"/>
      <c r="D169" s="196" t="s">
        <v>148</v>
      </c>
      <c r="E169" s="205" t="s">
        <v>31</v>
      </c>
      <c r="F169" s="206" t="s">
        <v>623</v>
      </c>
      <c r="G169" s="204"/>
      <c r="H169" s="207">
        <v>0.0030000000000000001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3" t="s">
        <v>148</v>
      </c>
      <c r="AU169" s="213" t="s">
        <v>75</v>
      </c>
      <c r="AV169" s="10" t="s">
        <v>84</v>
      </c>
      <c r="AW169" s="10" t="s">
        <v>37</v>
      </c>
      <c r="AX169" s="10" t="s">
        <v>82</v>
      </c>
      <c r="AY169" s="213" t="s">
        <v>142</v>
      </c>
    </row>
    <row r="170" s="2" customFormat="1" ht="24.15" customHeight="1">
      <c r="A170" s="36"/>
      <c r="B170" s="37"/>
      <c r="C170" s="214" t="s">
        <v>310</v>
      </c>
      <c r="D170" s="214" t="s">
        <v>180</v>
      </c>
      <c r="E170" s="215" t="s">
        <v>281</v>
      </c>
      <c r="F170" s="216" t="s">
        <v>282</v>
      </c>
      <c r="G170" s="217" t="s">
        <v>183</v>
      </c>
      <c r="H170" s="218">
        <v>0.0030000000000000001</v>
      </c>
      <c r="I170" s="219"/>
      <c r="J170" s="220">
        <f>ROUND(I170*H170,2)</f>
        <v>0</v>
      </c>
      <c r="K170" s="216" t="s">
        <v>31</v>
      </c>
      <c r="L170" s="221"/>
      <c r="M170" s="222" t="s">
        <v>31</v>
      </c>
      <c r="N170" s="223" t="s">
        <v>46</v>
      </c>
      <c r="O170" s="82"/>
      <c r="P170" s="192">
        <f>O170*H170</f>
        <v>0</v>
      </c>
      <c r="Q170" s="192">
        <v>1</v>
      </c>
      <c r="R170" s="192">
        <f>Q170*H170</f>
        <v>0.0030000000000000001</v>
      </c>
      <c r="S170" s="192">
        <v>0</v>
      </c>
      <c r="T170" s="19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4" t="s">
        <v>184</v>
      </c>
      <c r="AT170" s="194" t="s">
        <v>180</v>
      </c>
      <c r="AU170" s="194" t="s">
        <v>75</v>
      </c>
      <c r="AY170" s="15" t="s">
        <v>142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5" t="s">
        <v>82</v>
      </c>
      <c r="BK170" s="195">
        <f>ROUND(I170*H170,2)</f>
        <v>0</v>
      </c>
      <c r="BL170" s="15" t="s">
        <v>141</v>
      </c>
      <c r="BM170" s="194" t="s">
        <v>624</v>
      </c>
    </row>
    <row r="171" s="2" customFormat="1">
      <c r="A171" s="36"/>
      <c r="B171" s="37"/>
      <c r="C171" s="38"/>
      <c r="D171" s="196" t="s">
        <v>144</v>
      </c>
      <c r="E171" s="38"/>
      <c r="F171" s="197" t="s">
        <v>284</v>
      </c>
      <c r="G171" s="38"/>
      <c r="H171" s="38"/>
      <c r="I171" s="198"/>
      <c r="J171" s="38"/>
      <c r="K171" s="38"/>
      <c r="L171" s="42"/>
      <c r="M171" s="199"/>
      <c r="N171" s="200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144</v>
      </c>
      <c r="AU171" s="15" t="s">
        <v>75</v>
      </c>
    </row>
    <row r="172" s="10" customFormat="1">
      <c r="A172" s="10"/>
      <c r="B172" s="203"/>
      <c r="C172" s="204"/>
      <c r="D172" s="196" t="s">
        <v>148</v>
      </c>
      <c r="E172" s="205" t="s">
        <v>31</v>
      </c>
      <c r="F172" s="206" t="s">
        <v>625</v>
      </c>
      <c r="G172" s="204"/>
      <c r="H172" s="207">
        <v>0.0030000000000000001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13" t="s">
        <v>148</v>
      </c>
      <c r="AU172" s="213" t="s">
        <v>75</v>
      </c>
      <c r="AV172" s="10" t="s">
        <v>84</v>
      </c>
      <c r="AW172" s="10" t="s">
        <v>37</v>
      </c>
      <c r="AX172" s="10" t="s">
        <v>82</v>
      </c>
      <c r="AY172" s="213" t="s">
        <v>142</v>
      </c>
    </row>
    <row r="173" s="2" customFormat="1" ht="24.15" customHeight="1">
      <c r="A173" s="36"/>
      <c r="B173" s="37"/>
      <c r="C173" s="183" t="s">
        <v>314</v>
      </c>
      <c r="D173" s="183" t="s">
        <v>136</v>
      </c>
      <c r="E173" s="184" t="s">
        <v>287</v>
      </c>
      <c r="F173" s="185" t="s">
        <v>275</v>
      </c>
      <c r="G173" s="186" t="s">
        <v>197</v>
      </c>
      <c r="H173" s="187">
        <v>0.0040000000000000001</v>
      </c>
      <c r="I173" s="188"/>
      <c r="J173" s="189">
        <f>ROUND(I173*H173,2)</f>
        <v>0</v>
      </c>
      <c r="K173" s="185" t="s">
        <v>140</v>
      </c>
      <c r="L173" s="42"/>
      <c r="M173" s="190" t="s">
        <v>31</v>
      </c>
      <c r="N173" s="191" t="s">
        <v>46</v>
      </c>
      <c r="O173" s="82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4" t="s">
        <v>141</v>
      </c>
      <c r="AT173" s="194" t="s">
        <v>136</v>
      </c>
      <c r="AU173" s="194" t="s">
        <v>75</v>
      </c>
      <c r="AY173" s="15" t="s">
        <v>142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5" t="s">
        <v>82</v>
      </c>
      <c r="BK173" s="195">
        <f>ROUND(I173*H173,2)</f>
        <v>0</v>
      </c>
      <c r="BL173" s="15" t="s">
        <v>141</v>
      </c>
      <c r="BM173" s="194" t="s">
        <v>626</v>
      </c>
    </row>
    <row r="174" s="2" customFormat="1">
      <c r="A174" s="36"/>
      <c r="B174" s="37"/>
      <c r="C174" s="38"/>
      <c r="D174" s="196" t="s">
        <v>144</v>
      </c>
      <c r="E174" s="38"/>
      <c r="F174" s="197" t="s">
        <v>277</v>
      </c>
      <c r="G174" s="38"/>
      <c r="H174" s="38"/>
      <c r="I174" s="198"/>
      <c r="J174" s="38"/>
      <c r="K174" s="38"/>
      <c r="L174" s="42"/>
      <c r="M174" s="199"/>
      <c r="N174" s="200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144</v>
      </c>
      <c r="AU174" s="15" t="s">
        <v>75</v>
      </c>
    </row>
    <row r="175" s="2" customFormat="1">
      <c r="A175" s="36"/>
      <c r="B175" s="37"/>
      <c r="C175" s="38"/>
      <c r="D175" s="201" t="s">
        <v>146</v>
      </c>
      <c r="E175" s="38"/>
      <c r="F175" s="202" t="s">
        <v>289</v>
      </c>
      <c r="G175" s="38"/>
      <c r="H175" s="38"/>
      <c r="I175" s="198"/>
      <c r="J175" s="38"/>
      <c r="K175" s="38"/>
      <c r="L175" s="42"/>
      <c r="M175" s="199"/>
      <c r="N175" s="200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146</v>
      </c>
      <c r="AU175" s="15" t="s">
        <v>75</v>
      </c>
    </row>
    <row r="176" s="10" customFormat="1">
      <c r="A176" s="10"/>
      <c r="B176" s="203"/>
      <c r="C176" s="204"/>
      <c r="D176" s="196" t="s">
        <v>148</v>
      </c>
      <c r="E176" s="205" t="s">
        <v>31</v>
      </c>
      <c r="F176" s="206" t="s">
        <v>627</v>
      </c>
      <c r="G176" s="204"/>
      <c r="H176" s="207">
        <v>0.0040000000000000001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3" t="s">
        <v>148</v>
      </c>
      <c r="AU176" s="213" t="s">
        <v>75</v>
      </c>
      <c r="AV176" s="10" t="s">
        <v>84</v>
      </c>
      <c r="AW176" s="10" t="s">
        <v>37</v>
      </c>
      <c r="AX176" s="10" t="s">
        <v>82</v>
      </c>
      <c r="AY176" s="213" t="s">
        <v>142</v>
      </c>
    </row>
    <row r="177" s="2" customFormat="1" ht="16.5" customHeight="1">
      <c r="A177" s="36"/>
      <c r="B177" s="37"/>
      <c r="C177" s="214" t="s">
        <v>318</v>
      </c>
      <c r="D177" s="214" t="s">
        <v>180</v>
      </c>
      <c r="E177" s="215" t="s">
        <v>292</v>
      </c>
      <c r="F177" s="216" t="s">
        <v>293</v>
      </c>
      <c r="G177" s="217" t="s">
        <v>183</v>
      </c>
      <c r="H177" s="218">
        <v>4.1600000000000001</v>
      </c>
      <c r="I177" s="219"/>
      <c r="J177" s="220">
        <f>ROUND(I177*H177,2)</f>
        <v>0</v>
      </c>
      <c r="K177" s="216" t="s">
        <v>140</v>
      </c>
      <c r="L177" s="221"/>
      <c r="M177" s="222" t="s">
        <v>31</v>
      </c>
      <c r="N177" s="223" t="s">
        <v>46</v>
      </c>
      <c r="O177" s="82"/>
      <c r="P177" s="192">
        <f>O177*H177</f>
        <v>0</v>
      </c>
      <c r="Q177" s="192">
        <v>0.001</v>
      </c>
      <c r="R177" s="192">
        <f>Q177*H177</f>
        <v>0.0041600000000000005</v>
      </c>
      <c r="S177" s="192">
        <v>0</v>
      </c>
      <c r="T177" s="193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4" t="s">
        <v>184</v>
      </c>
      <c r="AT177" s="194" t="s">
        <v>180</v>
      </c>
      <c r="AU177" s="194" t="s">
        <v>75</v>
      </c>
      <c r="AY177" s="15" t="s">
        <v>142</v>
      </c>
      <c r="BE177" s="195">
        <f>IF(N177="základní",J177,0)</f>
        <v>0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5" t="s">
        <v>82</v>
      </c>
      <c r="BK177" s="195">
        <f>ROUND(I177*H177,2)</f>
        <v>0</v>
      </c>
      <c r="BL177" s="15" t="s">
        <v>141</v>
      </c>
      <c r="BM177" s="194" t="s">
        <v>628</v>
      </c>
    </row>
    <row r="178" s="2" customFormat="1">
      <c r="A178" s="36"/>
      <c r="B178" s="37"/>
      <c r="C178" s="38"/>
      <c r="D178" s="196" t="s">
        <v>144</v>
      </c>
      <c r="E178" s="38"/>
      <c r="F178" s="197" t="s">
        <v>293</v>
      </c>
      <c r="G178" s="38"/>
      <c r="H178" s="38"/>
      <c r="I178" s="198"/>
      <c r="J178" s="38"/>
      <c r="K178" s="38"/>
      <c r="L178" s="42"/>
      <c r="M178" s="199"/>
      <c r="N178" s="200"/>
      <c r="O178" s="82"/>
      <c r="P178" s="82"/>
      <c r="Q178" s="82"/>
      <c r="R178" s="82"/>
      <c r="S178" s="82"/>
      <c r="T178" s="83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144</v>
      </c>
      <c r="AU178" s="15" t="s">
        <v>75</v>
      </c>
    </row>
    <row r="179" s="10" customFormat="1">
      <c r="A179" s="10"/>
      <c r="B179" s="203"/>
      <c r="C179" s="204"/>
      <c r="D179" s="196" t="s">
        <v>148</v>
      </c>
      <c r="E179" s="205" t="s">
        <v>31</v>
      </c>
      <c r="F179" s="206" t="s">
        <v>629</v>
      </c>
      <c r="G179" s="204"/>
      <c r="H179" s="207">
        <v>4.1600000000000001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3" t="s">
        <v>148</v>
      </c>
      <c r="AU179" s="213" t="s">
        <v>75</v>
      </c>
      <c r="AV179" s="10" t="s">
        <v>84</v>
      </c>
      <c r="AW179" s="10" t="s">
        <v>37</v>
      </c>
      <c r="AX179" s="10" t="s">
        <v>82</v>
      </c>
      <c r="AY179" s="213" t="s">
        <v>142</v>
      </c>
    </row>
    <row r="180" s="2" customFormat="1" ht="24.15" customHeight="1">
      <c r="A180" s="36"/>
      <c r="B180" s="37"/>
      <c r="C180" s="183" t="s">
        <v>322</v>
      </c>
      <c r="D180" s="183" t="s">
        <v>136</v>
      </c>
      <c r="E180" s="184" t="s">
        <v>297</v>
      </c>
      <c r="F180" s="185" t="s">
        <v>298</v>
      </c>
      <c r="G180" s="186" t="s">
        <v>216</v>
      </c>
      <c r="H180" s="187">
        <v>76</v>
      </c>
      <c r="I180" s="188"/>
      <c r="J180" s="189">
        <f>ROUND(I180*H180,2)</f>
        <v>0</v>
      </c>
      <c r="K180" s="185" t="s">
        <v>140</v>
      </c>
      <c r="L180" s="42"/>
      <c r="M180" s="190" t="s">
        <v>31</v>
      </c>
      <c r="N180" s="191" t="s">
        <v>46</v>
      </c>
      <c r="O180" s="82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4" t="s">
        <v>141</v>
      </c>
      <c r="AT180" s="194" t="s">
        <v>136</v>
      </c>
      <c r="AU180" s="194" t="s">
        <v>75</v>
      </c>
      <c r="AY180" s="15" t="s">
        <v>142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5" t="s">
        <v>82</v>
      </c>
      <c r="BK180" s="195">
        <f>ROUND(I180*H180,2)</f>
        <v>0</v>
      </c>
      <c r="BL180" s="15" t="s">
        <v>141</v>
      </c>
      <c r="BM180" s="194" t="s">
        <v>630</v>
      </c>
    </row>
    <row r="181" s="2" customFormat="1">
      <c r="A181" s="36"/>
      <c r="B181" s="37"/>
      <c r="C181" s="38"/>
      <c r="D181" s="196" t="s">
        <v>144</v>
      </c>
      <c r="E181" s="38"/>
      <c r="F181" s="197" t="s">
        <v>300</v>
      </c>
      <c r="G181" s="38"/>
      <c r="H181" s="38"/>
      <c r="I181" s="198"/>
      <c r="J181" s="38"/>
      <c r="K181" s="38"/>
      <c r="L181" s="42"/>
      <c r="M181" s="199"/>
      <c r="N181" s="200"/>
      <c r="O181" s="82"/>
      <c r="P181" s="82"/>
      <c r="Q181" s="82"/>
      <c r="R181" s="82"/>
      <c r="S181" s="82"/>
      <c r="T181" s="83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144</v>
      </c>
      <c r="AU181" s="15" t="s">
        <v>75</v>
      </c>
    </row>
    <row r="182" s="2" customFormat="1">
      <c r="A182" s="36"/>
      <c r="B182" s="37"/>
      <c r="C182" s="38"/>
      <c r="D182" s="201" t="s">
        <v>146</v>
      </c>
      <c r="E182" s="38"/>
      <c r="F182" s="202" t="s">
        <v>301</v>
      </c>
      <c r="G182" s="38"/>
      <c r="H182" s="38"/>
      <c r="I182" s="198"/>
      <c r="J182" s="38"/>
      <c r="K182" s="38"/>
      <c r="L182" s="42"/>
      <c r="M182" s="199"/>
      <c r="N182" s="200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146</v>
      </c>
      <c r="AU182" s="15" t="s">
        <v>75</v>
      </c>
    </row>
    <row r="183" s="10" customFormat="1">
      <c r="A183" s="10"/>
      <c r="B183" s="203"/>
      <c r="C183" s="204"/>
      <c r="D183" s="196" t="s">
        <v>148</v>
      </c>
      <c r="E183" s="205" t="s">
        <v>31</v>
      </c>
      <c r="F183" s="206" t="s">
        <v>631</v>
      </c>
      <c r="G183" s="204"/>
      <c r="H183" s="207">
        <v>76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T183" s="213" t="s">
        <v>148</v>
      </c>
      <c r="AU183" s="213" t="s">
        <v>75</v>
      </c>
      <c r="AV183" s="10" t="s">
        <v>84</v>
      </c>
      <c r="AW183" s="10" t="s">
        <v>37</v>
      </c>
      <c r="AX183" s="10" t="s">
        <v>82</v>
      </c>
      <c r="AY183" s="213" t="s">
        <v>142</v>
      </c>
    </row>
    <row r="184" s="2" customFormat="1" ht="21.75" customHeight="1">
      <c r="A184" s="36"/>
      <c r="B184" s="37"/>
      <c r="C184" s="214" t="s">
        <v>326</v>
      </c>
      <c r="D184" s="214" t="s">
        <v>180</v>
      </c>
      <c r="E184" s="215" t="s">
        <v>303</v>
      </c>
      <c r="F184" s="216" t="s">
        <v>304</v>
      </c>
      <c r="G184" s="217" t="s">
        <v>216</v>
      </c>
      <c r="H184" s="218">
        <v>3</v>
      </c>
      <c r="I184" s="219"/>
      <c r="J184" s="220">
        <f>ROUND(I184*H184,2)</f>
        <v>0</v>
      </c>
      <c r="K184" s="216" t="s">
        <v>31</v>
      </c>
      <c r="L184" s="221"/>
      <c r="M184" s="222" t="s">
        <v>31</v>
      </c>
      <c r="N184" s="223" t="s">
        <v>46</v>
      </c>
      <c r="O184" s="82"/>
      <c r="P184" s="192">
        <f>O184*H184</f>
        <v>0</v>
      </c>
      <c r="Q184" s="192">
        <v>0.0015</v>
      </c>
      <c r="R184" s="192">
        <f>Q184*H184</f>
        <v>0.0045000000000000005</v>
      </c>
      <c r="S184" s="192">
        <v>0</v>
      </c>
      <c r="T184" s="193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4" t="s">
        <v>184</v>
      </c>
      <c r="AT184" s="194" t="s">
        <v>180</v>
      </c>
      <c r="AU184" s="194" t="s">
        <v>75</v>
      </c>
      <c r="AY184" s="15" t="s">
        <v>142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5" t="s">
        <v>82</v>
      </c>
      <c r="BK184" s="195">
        <f>ROUND(I184*H184,2)</f>
        <v>0</v>
      </c>
      <c r="BL184" s="15" t="s">
        <v>141</v>
      </c>
      <c r="BM184" s="194" t="s">
        <v>632</v>
      </c>
    </row>
    <row r="185" s="2" customFormat="1">
      <c r="A185" s="36"/>
      <c r="B185" s="37"/>
      <c r="C185" s="38"/>
      <c r="D185" s="196" t="s">
        <v>144</v>
      </c>
      <c r="E185" s="38"/>
      <c r="F185" s="197" t="s">
        <v>304</v>
      </c>
      <c r="G185" s="38"/>
      <c r="H185" s="38"/>
      <c r="I185" s="198"/>
      <c r="J185" s="38"/>
      <c r="K185" s="38"/>
      <c r="L185" s="42"/>
      <c r="M185" s="199"/>
      <c r="N185" s="200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144</v>
      </c>
      <c r="AU185" s="15" t="s">
        <v>75</v>
      </c>
    </row>
    <row r="186" s="2" customFormat="1" ht="16.5" customHeight="1">
      <c r="A186" s="36"/>
      <c r="B186" s="37"/>
      <c r="C186" s="214" t="s">
        <v>330</v>
      </c>
      <c r="D186" s="214" t="s">
        <v>180</v>
      </c>
      <c r="E186" s="215" t="s">
        <v>307</v>
      </c>
      <c r="F186" s="216" t="s">
        <v>308</v>
      </c>
      <c r="G186" s="217" t="s">
        <v>216</v>
      </c>
      <c r="H186" s="218">
        <v>2</v>
      </c>
      <c r="I186" s="219"/>
      <c r="J186" s="220">
        <f>ROUND(I186*H186,2)</f>
        <v>0</v>
      </c>
      <c r="K186" s="216" t="s">
        <v>31</v>
      </c>
      <c r="L186" s="221"/>
      <c r="M186" s="222" t="s">
        <v>31</v>
      </c>
      <c r="N186" s="223" t="s">
        <v>46</v>
      </c>
      <c r="O186" s="82"/>
      <c r="P186" s="192">
        <f>O186*H186</f>
        <v>0</v>
      </c>
      <c r="Q186" s="192">
        <v>0.0015</v>
      </c>
      <c r="R186" s="192">
        <f>Q186*H186</f>
        <v>0.0030000000000000001</v>
      </c>
      <c r="S186" s="192">
        <v>0</v>
      </c>
      <c r="T186" s="193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4" t="s">
        <v>184</v>
      </c>
      <c r="AT186" s="194" t="s">
        <v>180</v>
      </c>
      <c r="AU186" s="194" t="s">
        <v>75</v>
      </c>
      <c r="AY186" s="15" t="s">
        <v>142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5" t="s">
        <v>82</v>
      </c>
      <c r="BK186" s="195">
        <f>ROUND(I186*H186,2)</f>
        <v>0</v>
      </c>
      <c r="BL186" s="15" t="s">
        <v>141</v>
      </c>
      <c r="BM186" s="194" t="s">
        <v>633</v>
      </c>
    </row>
    <row r="187" s="2" customFormat="1">
      <c r="A187" s="36"/>
      <c r="B187" s="37"/>
      <c r="C187" s="38"/>
      <c r="D187" s="196" t="s">
        <v>144</v>
      </c>
      <c r="E187" s="38"/>
      <c r="F187" s="197" t="s">
        <v>308</v>
      </c>
      <c r="G187" s="38"/>
      <c r="H187" s="38"/>
      <c r="I187" s="198"/>
      <c r="J187" s="38"/>
      <c r="K187" s="38"/>
      <c r="L187" s="42"/>
      <c r="M187" s="199"/>
      <c r="N187" s="200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144</v>
      </c>
      <c r="AU187" s="15" t="s">
        <v>75</v>
      </c>
    </row>
    <row r="188" s="2" customFormat="1" ht="24.15" customHeight="1">
      <c r="A188" s="36"/>
      <c r="B188" s="37"/>
      <c r="C188" s="214" t="s">
        <v>334</v>
      </c>
      <c r="D188" s="214" t="s">
        <v>180</v>
      </c>
      <c r="E188" s="215" t="s">
        <v>311</v>
      </c>
      <c r="F188" s="216" t="s">
        <v>312</v>
      </c>
      <c r="G188" s="217" t="s">
        <v>216</v>
      </c>
      <c r="H188" s="218">
        <v>3</v>
      </c>
      <c r="I188" s="219"/>
      <c r="J188" s="220">
        <f>ROUND(I188*H188,2)</f>
        <v>0</v>
      </c>
      <c r="K188" s="216" t="s">
        <v>31</v>
      </c>
      <c r="L188" s="221"/>
      <c r="M188" s="222" t="s">
        <v>31</v>
      </c>
      <c r="N188" s="223" t="s">
        <v>46</v>
      </c>
      <c r="O188" s="82"/>
      <c r="P188" s="192">
        <f>O188*H188</f>
        <v>0</v>
      </c>
      <c r="Q188" s="192">
        <v>0.0015</v>
      </c>
      <c r="R188" s="192">
        <f>Q188*H188</f>
        <v>0.0045000000000000005</v>
      </c>
      <c r="S188" s="192">
        <v>0</v>
      </c>
      <c r="T188" s="193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4" t="s">
        <v>184</v>
      </c>
      <c r="AT188" s="194" t="s">
        <v>180</v>
      </c>
      <c r="AU188" s="194" t="s">
        <v>75</v>
      </c>
      <c r="AY188" s="15" t="s">
        <v>142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5" t="s">
        <v>82</v>
      </c>
      <c r="BK188" s="195">
        <f>ROUND(I188*H188,2)</f>
        <v>0</v>
      </c>
      <c r="BL188" s="15" t="s">
        <v>141</v>
      </c>
      <c r="BM188" s="194" t="s">
        <v>634</v>
      </c>
    </row>
    <row r="189" s="2" customFormat="1">
      <c r="A189" s="36"/>
      <c r="B189" s="37"/>
      <c r="C189" s="38"/>
      <c r="D189" s="196" t="s">
        <v>144</v>
      </c>
      <c r="E189" s="38"/>
      <c r="F189" s="197" t="s">
        <v>312</v>
      </c>
      <c r="G189" s="38"/>
      <c r="H189" s="38"/>
      <c r="I189" s="198"/>
      <c r="J189" s="38"/>
      <c r="K189" s="38"/>
      <c r="L189" s="42"/>
      <c r="M189" s="199"/>
      <c r="N189" s="200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144</v>
      </c>
      <c r="AU189" s="15" t="s">
        <v>75</v>
      </c>
    </row>
    <row r="190" s="2" customFormat="1" ht="16.5" customHeight="1">
      <c r="A190" s="36"/>
      <c r="B190" s="37"/>
      <c r="C190" s="214" t="s">
        <v>342</v>
      </c>
      <c r="D190" s="214" t="s">
        <v>180</v>
      </c>
      <c r="E190" s="215" t="s">
        <v>315</v>
      </c>
      <c r="F190" s="216" t="s">
        <v>316</v>
      </c>
      <c r="G190" s="217" t="s">
        <v>216</v>
      </c>
      <c r="H190" s="218">
        <v>2</v>
      </c>
      <c r="I190" s="219"/>
      <c r="J190" s="220">
        <f>ROUND(I190*H190,2)</f>
        <v>0</v>
      </c>
      <c r="K190" s="216" t="s">
        <v>31</v>
      </c>
      <c r="L190" s="221"/>
      <c r="M190" s="222" t="s">
        <v>31</v>
      </c>
      <c r="N190" s="223" t="s">
        <v>46</v>
      </c>
      <c r="O190" s="82"/>
      <c r="P190" s="192">
        <f>O190*H190</f>
        <v>0</v>
      </c>
      <c r="Q190" s="192">
        <v>0.0011999999999999999</v>
      </c>
      <c r="R190" s="192">
        <f>Q190*H190</f>
        <v>0.0023999999999999998</v>
      </c>
      <c r="S190" s="192">
        <v>0</v>
      </c>
      <c r="T190" s="19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4" t="s">
        <v>184</v>
      </c>
      <c r="AT190" s="194" t="s">
        <v>180</v>
      </c>
      <c r="AU190" s="194" t="s">
        <v>75</v>
      </c>
      <c r="AY190" s="15" t="s">
        <v>142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5" t="s">
        <v>82</v>
      </c>
      <c r="BK190" s="195">
        <f>ROUND(I190*H190,2)</f>
        <v>0</v>
      </c>
      <c r="BL190" s="15" t="s">
        <v>141</v>
      </c>
      <c r="BM190" s="194" t="s">
        <v>635</v>
      </c>
    </row>
    <row r="191" s="2" customFormat="1">
      <c r="A191" s="36"/>
      <c r="B191" s="37"/>
      <c r="C191" s="38"/>
      <c r="D191" s="196" t="s">
        <v>144</v>
      </c>
      <c r="E191" s="38"/>
      <c r="F191" s="197" t="s">
        <v>316</v>
      </c>
      <c r="G191" s="38"/>
      <c r="H191" s="38"/>
      <c r="I191" s="198"/>
      <c r="J191" s="38"/>
      <c r="K191" s="38"/>
      <c r="L191" s="42"/>
      <c r="M191" s="199"/>
      <c r="N191" s="200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144</v>
      </c>
      <c r="AU191" s="15" t="s">
        <v>75</v>
      </c>
    </row>
    <row r="192" s="2" customFormat="1" ht="16.5" customHeight="1">
      <c r="A192" s="36"/>
      <c r="B192" s="37"/>
      <c r="C192" s="214" t="s">
        <v>350</v>
      </c>
      <c r="D192" s="214" t="s">
        <v>180</v>
      </c>
      <c r="E192" s="215" t="s">
        <v>319</v>
      </c>
      <c r="F192" s="216" t="s">
        <v>320</v>
      </c>
      <c r="G192" s="217" t="s">
        <v>216</v>
      </c>
      <c r="H192" s="218">
        <v>1</v>
      </c>
      <c r="I192" s="219"/>
      <c r="J192" s="220">
        <f>ROUND(I192*H192,2)</f>
        <v>0</v>
      </c>
      <c r="K192" s="216" t="s">
        <v>31</v>
      </c>
      <c r="L192" s="221"/>
      <c r="M192" s="222" t="s">
        <v>31</v>
      </c>
      <c r="N192" s="223" t="s">
        <v>46</v>
      </c>
      <c r="O192" s="82"/>
      <c r="P192" s="192">
        <f>O192*H192</f>
        <v>0</v>
      </c>
      <c r="Q192" s="192">
        <v>0.0011999999999999999</v>
      </c>
      <c r="R192" s="192">
        <f>Q192*H192</f>
        <v>0.0011999999999999999</v>
      </c>
      <c r="S192" s="192">
        <v>0</v>
      </c>
      <c r="T192" s="193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4" t="s">
        <v>184</v>
      </c>
      <c r="AT192" s="194" t="s">
        <v>180</v>
      </c>
      <c r="AU192" s="194" t="s">
        <v>75</v>
      </c>
      <c r="AY192" s="15" t="s">
        <v>142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5" t="s">
        <v>82</v>
      </c>
      <c r="BK192" s="195">
        <f>ROUND(I192*H192,2)</f>
        <v>0</v>
      </c>
      <c r="BL192" s="15" t="s">
        <v>141</v>
      </c>
      <c r="BM192" s="194" t="s">
        <v>636</v>
      </c>
    </row>
    <row r="193" s="2" customFormat="1">
      <c r="A193" s="36"/>
      <c r="B193" s="37"/>
      <c r="C193" s="38"/>
      <c r="D193" s="196" t="s">
        <v>144</v>
      </c>
      <c r="E193" s="38"/>
      <c r="F193" s="197" t="s">
        <v>320</v>
      </c>
      <c r="G193" s="38"/>
      <c r="H193" s="38"/>
      <c r="I193" s="198"/>
      <c r="J193" s="38"/>
      <c r="K193" s="38"/>
      <c r="L193" s="42"/>
      <c r="M193" s="199"/>
      <c r="N193" s="200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144</v>
      </c>
      <c r="AU193" s="15" t="s">
        <v>75</v>
      </c>
    </row>
    <row r="194" s="2" customFormat="1" ht="24.15" customHeight="1">
      <c r="A194" s="36"/>
      <c r="B194" s="37"/>
      <c r="C194" s="214" t="s">
        <v>357</v>
      </c>
      <c r="D194" s="214" t="s">
        <v>180</v>
      </c>
      <c r="E194" s="215" t="s">
        <v>434</v>
      </c>
      <c r="F194" s="216" t="s">
        <v>435</v>
      </c>
      <c r="G194" s="217" t="s">
        <v>216</v>
      </c>
      <c r="H194" s="218">
        <v>3</v>
      </c>
      <c r="I194" s="219"/>
      <c r="J194" s="220">
        <f>ROUND(I194*H194,2)</f>
        <v>0</v>
      </c>
      <c r="K194" s="216" t="s">
        <v>31</v>
      </c>
      <c r="L194" s="221"/>
      <c r="M194" s="222" t="s">
        <v>31</v>
      </c>
      <c r="N194" s="223" t="s">
        <v>46</v>
      </c>
      <c r="O194" s="82"/>
      <c r="P194" s="192">
        <f>O194*H194</f>
        <v>0</v>
      </c>
      <c r="Q194" s="192">
        <v>0.0015</v>
      </c>
      <c r="R194" s="192">
        <f>Q194*H194</f>
        <v>0.0045000000000000005</v>
      </c>
      <c r="S194" s="192">
        <v>0</v>
      </c>
      <c r="T194" s="193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4" t="s">
        <v>184</v>
      </c>
      <c r="AT194" s="194" t="s">
        <v>180</v>
      </c>
      <c r="AU194" s="194" t="s">
        <v>75</v>
      </c>
      <c r="AY194" s="15" t="s">
        <v>142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5" t="s">
        <v>82</v>
      </c>
      <c r="BK194" s="195">
        <f>ROUND(I194*H194,2)</f>
        <v>0</v>
      </c>
      <c r="BL194" s="15" t="s">
        <v>141</v>
      </c>
      <c r="BM194" s="194" t="s">
        <v>637</v>
      </c>
    </row>
    <row r="195" s="2" customFormat="1">
      <c r="A195" s="36"/>
      <c r="B195" s="37"/>
      <c r="C195" s="38"/>
      <c r="D195" s="196" t="s">
        <v>144</v>
      </c>
      <c r="E195" s="38"/>
      <c r="F195" s="197" t="s">
        <v>435</v>
      </c>
      <c r="G195" s="38"/>
      <c r="H195" s="38"/>
      <c r="I195" s="198"/>
      <c r="J195" s="38"/>
      <c r="K195" s="38"/>
      <c r="L195" s="42"/>
      <c r="M195" s="199"/>
      <c r="N195" s="200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144</v>
      </c>
      <c r="AU195" s="15" t="s">
        <v>75</v>
      </c>
    </row>
    <row r="196" s="2" customFormat="1" ht="21.75" customHeight="1">
      <c r="A196" s="36"/>
      <c r="B196" s="37"/>
      <c r="C196" s="214" t="s">
        <v>364</v>
      </c>
      <c r="D196" s="214" t="s">
        <v>180</v>
      </c>
      <c r="E196" s="215" t="s">
        <v>437</v>
      </c>
      <c r="F196" s="216" t="s">
        <v>438</v>
      </c>
      <c r="G196" s="217" t="s">
        <v>216</v>
      </c>
      <c r="H196" s="218">
        <v>1</v>
      </c>
      <c r="I196" s="219"/>
      <c r="J196" s="220">
        <f>ROUND(I196*H196,2)</f>
        <v>0</v>
      </c>
      <c r="K196" s="216" t="s">
        <v>31</v>
      </c>
      <c r="L196" s="221"/>
      <c r="M196" s="222" t="s">
        <v>31</v>
      </c>
      <c r="N196" s="223" t="s">
        <v>46</v>
      </c>
      <c r="O196" s="82"/>
      <c r="P196" s="192">
        <f>O196*H196</f>
        <v>0</v>
      </c>
      <c r="Q196" s="192">
        <v>0.0015</v>
      </c>
      <c r="R196" s="192">
        <f>Q196*H196</f>
        <v>0.0015</v>
      </c>
      <c r="S196" s="192">
        <v>0</v>
      </c>
      <c r="T196" s="193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4" t="s">
        <v>184</v>
      </c>
      <c r="AT196" s="194" t="s">
        <v>180</v>
      </c>
      <c r="AU196" s="194" t="s">
        <v>75</v>
      </c>
      <c r="AY196" s="15" t="s">
        <v>142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5" t="s">
        <v>82</v>
      </c>
      <c r="BK196" s="195">
        <f>ROUND(I196*H196,2)</f>
        <v>0</v>
      </c>
      <c r="BL196" s="15" t="s">
        <v>141</v>
      </c>
      <c r="BM196" s="194" t="s">
        <v>638</v>
      </c>
    </row>
    <row r="197" s="2" customFormat="1">
      <c r="A197" s="36"/>
      <c r="B197" s="37"/>
      <c r="C197" s="38"/>
      <c r="D197" s="196" t="s">
        <v>144</v>
      </c>
      <c r="E197" s="38"/>
      <c r="F197" s="197" t="s">
        <v>438</v>
      </c>
      <c r="G197" s="38"/>
      <c r="H197" s="38"/>
      <c r="I197" s="198"/>
      <c r="J197" s="38"/>
      <c r="K197" s="38"/>
      <c r="L197" s="42"/>
      <c r="M197" s="199"/>
      <c r="N197" s="200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144</v>
      </c>
      <c r="AU197" s="15" t="s">
        <v>75</v>
      </c>
    </row>
    <row r="198" s="2" customFormat="1" ht="21.75" customHeight="1">
      <c r="A198" s="36"/>
      <c r="B198" s="37"/>
      <c r="C198" s="214" t="s">
        <v>639</v>
      </c>
      <c r="D198" s="214" t="s">
        <v>180</v>
      </c>
      <c r="E198" s="215" t="s">
        <v>640</v>
      </c>
      <c r="F198" s="216" t="s">
        <v>641</v>
      </c>
      <c r="G198" s="217" t="s">
        <v>216</v>
      </c>
      <c r="H198" s="218">
        <v>11</v>
      </c>
      <c r="I198" s="219"/>
      <c r="J198" s="220">
        <f>ROUND(I198*H198,2)</f>
        <v>0</v>
      </c>
      <c r="K198" s="216" t="s">
        <v>31</v>
      </c>
      <c r="L198" s="221"/>
      <c r="M198" s="222" t="s">
        <v>31</v>
      </c>
      <c r="N198" s="223" t="s">
        <v>46</v>
      </c>
      <c r="O198" s="82"/>
      <c r="P198" s="192">
        <f>O198*H198</f>
        <v>0</v>
      </c>
      <c r="Q198" s="192">
        <v>0.0011999999999999999</v>
      </c>
      <c r="R198" s="192">
        <f>Q198*H198</f>
        <v>0.013199999999999998</v>
      </c>
      <c r="S198" s="192">
        <v>0</v>
      </c>
      <c r="T198" s="193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4" t="s">
        <v>184</v>
      </c>
      <c r="AT198" s="194" t="s">
        <v>180</v>
      </c>
      <c r="AU198" s="194" t="s">
        <v>75</v>
      </c>
      <c r="AY198" s="15" t="s">
        <v>142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5" t="s">
        <v>82</v>
      </c>
      <c r="BK198" s="195">
        <f>ROUND(I198*H198,2)</f>
        <v>0</v>
      </c>
      <c r="BL198" s="15" t="s">
        <v>141</v>
      </c>
      <c r="BM198" s="194" t="s">
        <v>642</v>
      </c>
    </row>
    <row r="199" s="2" customFormat="1">
      <c r="A199" s="36"/>
      <c r="B199" s="37"/>
      <c r="C199" s="38"/>
      <c r="D199" s="196" t="s">
        <v>144</v>
      </c>
      <c r="E199" s="38"/>
      <c r="F199" s="197" t="s">
        <v>641</v>
      </c>
      <c r="G199" s="38"/>
      <c r="H199" s="38"/>
      <c r="I199" s="198"/>
      <c r="J199" s="38"/>
      <c r="K199" s="38"/>
      <c r="L199" s="42"/>
      <c r="M199" s="199"/>
      <c r="N199" s="200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144</v>
      </c>
      <c r="AU199" s="15" t="s">
        <v>75</v>
      </c>
    </row>
    <row r="200" s="2" customFormat="1" ht="21.75" customHeight="1">
      <c r="A200" s="36"/>
      <c r="B200" s="37"/>
      <c r="C200" s="214" t="s">
        <v>384</v>
      </c>
      <c r="D200" s="214" t="s">
        <v>180</v>
      </c>
      <c r="E200" s="215" t="s">
        <v>327</v>
      </c>
      <c r="F200" s="216" t="s">
        <v>328</v>
      </c>
      <c r="G200" s="217" t="s">
        <v>216</v>
      </c>
      <c r="H200" s="218">
        <v>19</v>
      </c>
      <c r="I200" s="219"/>
      <c r="J200" s="220">
        <f>ROUND(I200*H200,2)</f>
        <v>0</v>
      </c>
      <c r="K200" s="216" t="s">
        <v>31</v>
      </c>
      <c r="L200" s="221"/>
      <c r="M200" s="222" t="s">
        <v>31</v>
      </c>
      <c r="N200" s="223" t="s">
        <v>46</v>
      </c>
      <c r="O200" s="82"/>
      <c r="P200" s="192">
        <f>O200*H200</f>
        <v>0</v>
      </c>
      <c r="Q200" s="192">
        <v>0.0011999999999999999</v>
      </c>
      <c r="R200" s="192">
        <f>Q200*H200</f>
        <v>0.022799999999999997</v>
      </c>
      <c r="S200" s="192">
        <v>0</v>
      </c>
      <c r="T200" s="193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4" t="s">
        <v>184</v>
      </c>
      <c r="AT200" s="194" t="s">
        <v>180</v>
      </c>
      <c r="AU200" s="194" t="s">
        <v>75</v>
      </c>
      <c r="AY200" s="15" t="s">
        <v>142</v>
      </c>
      <c r="BE200" s="195">
        <f>IF(N200="základní",J200,0)</f>
        <v>0</v>
      </c>
      <c r="BF200" s="195">
        <f>IF(N200="snížená",J200,0)</f>
        <v>0</v>
      </c>
      <c r="BG200" s="195">
        <f>IF(N200="zákl. přenesená",J200,0)</f>
        <v>0</v>
      </c>
      <c r="BH200" s="195">
        <f>IF(N200="sníž. přenesená",J200,0)</f>
        <v>0</v>
      </c>
      <c r="BI200" s="195">
        <f>IF(N200="nulová",J200,0)</f>
        <v>0</v>
      </c>
      <c r="BJ200" s="15" t="s">
        <v>82</v>
      </c>
      <c r="BK200" s="195">
        <f>ROUND(I200*H200,2)</f>
        <v>0</v>
      </c>
      <c r="BL200" s="15" t="s">
        <v>141</v>
      </c>
      <c r="BM200" s="194" t="s">
        <v>643</v>
      </c>
    </row>
    <row r="201" s="2" customFormat="1">
      <c r="A201" s="36"/>
      <c r="B201" s="37"/>
      <c r="C201" s="38"/>
      <c r="D201" s="196" t="s">
        <v>144</v>
      </c>
      <c r="E201" s="38"/>
      <c r="F201" s="197" t="s">
        <v>328</v>
      </c>
      <c r="G201" s="38"/>
      <c r="H201" s="38"/>
      <c r="I201" s="198"/>
      <c r="J201" s="38"/>
      <c r="K201" s="38"/>
      <c r="L201" s="42"/>
      <c r="M201" s="199"/>
      <c r="N201" s="200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144</v>
      </c>
      <c r="AU201" s="15" t="s">
        <v>75</v>
      </c>
    </row>
    <row r="202" s="2" customFormat="1" ht="16.5" customHeight="1">
      <c r="A202" s="36"/>
      <c r="B202" s="37"/>
      <c r="C202" s="214" t="s">
        <v>644</v>
      </c>
      <c r="D202" s="214" t="s">
        <v>180</v>
      </c>
      <c r="E202" s="215" t="s">
        <v>645</v>
      </c>
      <c r="F202" s="216" t="s">
        <v>646</v>
      </c>
      <c r="G202" s="217" t="s">
        <v>216</v>
      </c>
      <c r="H202" s="218">
        <v>4</v>
      </c>
      <c r="I202" s="219"/>
      <c r="J202" s="220">
        <f>ROUND(I202*H202,2)</f>
        <v>0</v>
      </c>
      <c r="K202" s="216" t="s">
        <v>31</v>
      </c>
      <c r="L202" s="221"/>
      <c r="M202" s="222" t="s">
        <v>31</v>
      </c>
      <c r="N202" s="223" t="s">
        <v>46</v>
      </c>
      <c r="O202" s="82"/>
      <c r="P202" s="192">
        <f>O202*H202</f>
        <v>0</v>
      </c>
      <c r="Q202" s="192">
        <v>0.0011999999999999999</v>
      </c>
      <c r="R202" s="192">
        <f>Q202*H202</f>
        <v>0.0047999999999999996</v>
      </c>
      <c r="S202" s="192">
        <v>0</v>
      </c>
      <c r="T202" s="193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4" t="s">
        <v>184</v>
      </c>
      <c r="AT202" s="194" t="s">
        <v>180</v>
      </c>
      <c r="AU202" s="194" t="s">
        <v>75</v>
      </c>
      <c r="AY202" s="15" t="s">
        <v>142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5" t="s">
        <v>82</v>
      </c>
      <c r="BK202" s="195">
        <f>ROUND(I202*H202,2)</f>
        <v>0</v>
      </c>
      <c r="BL202" s="15" t="s">
        <v>141</v>
      </c>
      <c r="BM202" s="194" t="s">
        <v>647</v>
      </c>
    </row>
    <row r="203" s="2" customFormat="1">
      <c r="A203" s="36"/>
      <c r="B203" s="37"/>
      <c r="C203" s="38"/>
      <c r="D203" s="196" t="s">
        <v>144</v>
      </c>
      <c r="E203" s="38"/>
      <c r="F203" s="197" t="s">
        <v>646</v>
      </c>
      <c r="G203" s="38"/>
      <c r="H203" s="38"/>
      <c r="I203" s="198"/>
      <c r="J203" s="38"/>
      <c r="K203" s="38"/>
      <c r="L203" s="42"/>
      <c r="M203" s="199"/>
      <c r="N203" s="200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144</v>
      </c>
      <c r="AU203" s="15" t="s">
        <v>75</v>
      </c>
    </row>
    <row r="204" s="2" customFormat="1" ht="16.5" customHeight="1">
      <c r="A204" s="36"/>
      <c r="B204" s="37"/>
      <c r="C204" s="214" t="s">
        <v>391</v>
      </c>
      <c r="D204" s="214" t="s">
        <v>180</v>
      </c>
      <c r="E204" s="215" t="s">
        <v>551</v>
      </c>
      <c r="F204" s="216" t="s">
        <v>552</v>
      </c>
      <c r="G204" s="217" t="s">
        <v>216</v>
      </c>
      <c r="H204" s="218">
        <v>4</v>
      </c>
      <c r="I204" s="219"/>
      <c r="J204" s="220">
        <f>ROUND(I204*H204,2)</f>
        <v>0</v>
      </c>
      <c r="K204" s="216" t="s">
        <v>31</v>
      </c>
      <c r="L204" s="221"/>
      <c r="M204" s="222" t="s">
        <v>31</v>
      </c>
      <c r="N204" s="223" t="s">
        <v>46</v>
      </c>
      <c r="O204" s="82"/>
      <c r="P204" s="192">
        <f>O204*H204</f>
        <v>0</v>
      </c>
      <c r="Q204" s="192">
        <v>0.0011999999999999999</v>
      </c>
      <c r="R204" s="192">
        <f>Q204*H204</f>
        <v>0.0047999999999999996</v>
      </c>
      <c r="S204" s="192">
        <v>0</v>
      </c>
      <c r="T204" s="193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4" t="s">
        <v>184</v>
      </c>
      <c r="AT204" s="194" t="s">
        <v>180</v>
      </c>
      <c r="AU204" s="194" t="s">
        <v>75</v>
      </c>
      <c r="AY204" s="15" t="s">
        <v>142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5" t="s">
        <v>82</v>
      </c>
      <c r="BK204" s="195">
        <f>ROUND(I204*H204,2)</f>
        <v>0</v>
      </c>
      <c r="BL204" s="15" t="s">
        <v>141</v>
      </c>
      <c r="BM204" s="194" t="s">
        <v>648</v>
      </c>
    </row>
    <row r="205" s="2" customFormat="1">
      <c r="A205" s="36"/>
      <c r="B205" s="37"/>
      <c r="C205" s="38"/>
      <c r="D205" s="196" t="s">
        <v>144</v>
      </c>
      <c r="E205" s="38"/>
      <c r="F205" s="197" t="s">
        <v>552</v>
      </c>
      <c r="G205" s="38"/>
      <c r="H205" s="38"/>
      <c r="I205" s="198"/>
      <c r="J205" s="38"/>
      <c r="K205" s="38"/>
      <c r="L205" s="42"/>
      <c r="M205" s="199"/>
      <c r="N205" s="200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144</v>
      </c>
      <c r="AU205" s="15" t="s">
        <v>75</v>
      </c>
    </row>
    <row r="206" s="2" customFormat="1" ht="16.5" customHeight="1">
      <c r="A206" s="36"/>
      <c r="B206" s="37"/>
      <c r="C206" s="214" t="s">
        <v>554</v>
      </c>
      <c r="D206" s="214" t="s">
        <v>180</v>
      </c>
      <c r="E206" s="215" t="s">
        <v>331</v>
      </c>
      <c r="F206" s="216" t="s">
        <v>332</v>
      </c>
      <c r="G206" s="217" t="s">
        <v>216</v>
      </c>
      <c r="H206" s="218">
        <v>2</v>
      </c>
      <c r="I206" s="219"/>
      <c r="J206" s="220">
        <f>ROUND(I206*H206,2)</f>
        <v>0</v>
      </c>
      <c r="K206" s="216" t="s">
        <v>31</v>
      </c>
      <c r="L206" s="221"/>
      <c r="M206" s="222" t="s">
        <v>31</v>
      </c>
      <c r="N206" s="223" t="s">
        <v>46</v>
      </c>
      <c r="O206" s="82"/>
      <c r="P206" s="192">
        <f>O206*H206</f>
        <v>0</v>
      </c>
      <c r="Q206" s="192">
        <v>0.0011999999999999999</v>
      </c>
      <c r="R206" s="192">
        <f>Q206*H206</f>
        <v>0.0023999999999999998</v>
      </c>
      <c r="S206" s="192">
        <v>0</v>
      </c>
      <c r="T206" s="193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4" t="s">
        <v>184</v>
      </c>
      <c r="AT206" s="194" t="s">
        <v>180</v>
      </c>
      <c r="AU206" s="194" t="s">
        <v>75</v>
      </c>
      <c r="AY206" s="15" t="s">
        <v>142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5" t="s">
        <v>82</v>
      </c>
      <c r="BK206" s="195">
        <f>ROUND(I206*H206,2)</f>
        <v>0</v>
      </c>
      <c r="BL206" s="15" t="s">
        <v>141</v>
      </c>
      <c r="BM206" s="194" t="s">
        <v>649</v>
      </c>
    </row>
    <row r="207" s="2" customFormat="1">
      <c r="A207" s="36"/>
      <c r="B207" s="37"/>
      <c r="C207" s="38"/>
      <c r="D207" s="196" t="s">
        <v>144</v>
      </c>
      <c r="E207" s="38"/>
      <c r="F207" s="197" t="s">
        <v>332</v>
      </c>
      <c r="G207" s="38"/>
      <c r="H207" s="38"/>
      <c r="I207" s="198"/>
      <c r="J207" s="38"/>
      <c r="K207" s="38"/>
      <c r="L207" s="42"/>
      <c r="M207" s="199"/>
      <c r="N207" s="200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144</v>
      </c>
      <c r="AU207" s="15" t="s">
        <v>75</v>
      </c>
    </row>
    <row r="208" s="2" customFormat="1" ht="21.75" customHeight="1">
      <c r="A208" s="36"/>
      <c r="B208" s="37"/>
      <c r="C208" s="214" t="s">
        <v>556</v>
      </c>
      <c r="D208" s="214" t="s">
        <v>180</v>
      </c>
      <c r="E208" s="215" t="s">
        <v>452</v>
      </c>
      <c r="F208" s="216" t="s">
        <v>453</v>
      </c>
      <c r="G208" s="217" t="s">
        <v>216</v>
      </c>
      <c r="H208" s="218">
        <v>5</v>
      </c>
      <c r="I208" s="219"/>
      <c r="J208" s="220">
        <f>ROUND(I208*H208,2)</f>
        <v>0</v>
      </c>
      <c r="K208" s="216" t="s">
        <v>31</v>
      </c>
      <c r="L208" s="221"/>
      <c r="M208" s="222" t="s">
        <v>31</v>
      </c>
      <c r="N208" s="223" t="s">
        <v>46</v>
      </c>
      <c r="O208" s="82"/>
      <c r="P208" s="192">
        <f>O208*H208</f>
        <v>0</v>
      </c>
      <c r="Q208" s="192">
        <v>0.0011999999999999999</v>
      </c>
      <c r="R208" s="192">
        <f>Q208*H208</f>
        <v>0.0059999999999999993</v>
      </c>
      <c r="S208" s="192">
        <v>0</v>
      </c>
      <c r="T208" s="193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4" t="s">
        <v>184</v>
      </c>
      <c r="AT208" s="194" t="s">
        <v>180</v>
      </c>
      <c r="AU208" s="194" t="s">
        <v>75</v>
      </c>
      <c r="AY208" s="15" t="s">
        <v>142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5" t="s">
        <v>82</v>
      </c>
      <c r="BK208" s="195">
        <f>ROUND(I208*H208,2)</f>
        <v>0</v>
      </c>
      <c r="BL208" s="15" t="s">
        <v>141</v>
      </c>
      <c r="BM208" s="194" t="s">
        <v>650</v>
      </c>
    </row>
    <row r="209" s="2" customFormat="1">
      <c r="A209" s="36"/>
      <c r="B209" s="37"/>
      <c r="C209" s="38"/>
      <c r="D209" s="196" t="s">
        <v>144</v>
      </c>
      <c r="E209" s="38"/>
      <c r="F209" s="197" t="s">
        <v>453</v>
      </c>
      <c r="G209" s="38"/>
      <c r="H209" s="38"/>
      <c r="I209" s="198"/>
      <c r="J209" s="38"/>
      <c r="K209" s="38"/>
      <c r="L209" s="42"/>
      <c r="M209" s="199"/>
      <c r="N209" s="200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144</v>
      </c>
      <c r="AU209" s="15" t="s">
        <v>75</v>
      </c>
    </row>
    <row r="210" s="2" customFormat="1" ht="16.5" customHeight="1">
      <c r="A210" s="36"/>
      <c r="B210" s="37"/>
      <c r="C210" s="214" t="s">
        <v>558</v>
      </c>
      <c r="D210" s="214" t="s">
        <v>180</v>
      </c>
      <c r="E210" s="215" t="s">
        <v>335</v>
      </c>
      <c r="F210" s="216" t="s">
        <v>336</v>
      </c>
      <c r="G210" s="217" t="s">
        <v>216</v>
      </c>
      <c r="H210" s="218">
        <v>5</v>
      </c>
      <c r="I210" s="219"/>
      <c r="J210" s="220">
        <f>ROUND(I210*H210,2)</f>
        <v>0</v>
      </c>
      <c r="K210" s="216" t="s">
        <v>31</v>
      </c>
      <c r="L210" s="221"/>
      <c r="M210" s="222" t="s">
        <v>31</v>
      </c>
      <c r="N210" s="223" t="s">
        <v>46</v>
      </c>
      <c r="O210" s="82"/>
      <c r="P210" s="192">
        <f>O210*H210</f>
        <v>0</v>
      </c>
      <c r="Q210" s="192">
        <v>0.0011999999999999999</v>
      </c>
      <c r="R210" s="192">
        <f>Q210*H210</f>
        <v>0.0059999999999999993</v>
      </c>
      <c r="S210" s="192">
        <v>0</v>
      </c>
      <c r="T210" s="193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4" t="s">
        <v>184</v>
      </c>
      <c r="AT210" s="194" t="s">
        <v>180</v>
      </c>
      <c r="AU210" s="194" t="s">
        <v>75</v>
      </c>
      <c r="AY210" s="15" t="s">
        <v>142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5" t="s">
        <v>82</v>
      </c>
      <c r="BK210" s="195">
        <f>ROUND(I210*H210,2)</f>
        <v>0</v>
      </c>
      <c r="BL210" s="15" t="s">
        <v>141</v>
      </c>
      <c r="BM210" s="194" t="s">
        <v>651</v>
      </c>
    </row>
    <row r="211" s="2" customFormat="1">
      <c r="A211" s="36"/>
      <c r="B211" s="37"/>
      <c r="C211" s="38"/>
      <c r="D211" s="196" t="s">
        <v>144</v>
      </c>
      <c r="E211" s="38"/>
      <c r="F211" s="197" t="s">
        <v>336</v>
      </c>
      <c r="G211" s="38"/>
      <c r="H211" s="38"/>
      <c r="I211" s="198"/>
      <c r="J211" s="38"/>
      <c r="K211" s="38"/>
      <c r="L211" s="42"/>
      <c r="M211" s="199"/>
      <c r="N211" s="200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144</v>
      </c>
      <c r="AU211" s="15" t="s">
        <v>75</v>
      </c>
    </row>
    <row r="212" s="2" customFormat="1" ht="21.75" customHeight="1">
      <c r="A212" s="36"/>
      <c r="B212" s="37"/>
      <c r="C212" s="214" t="s">
        <v>652</v>
      </c>
      <c r="D212" s="214" t="s">
        <v>180</v>
      </c>
      <c r="E212" s="215" t="s">
        <v>653</v>
      </c>
      <c r="F212" s="216" t="s">
        <v>340</v>
      </c>
      <c r="G212" s="217" t="s">
        <v>216</v>
      </c>
      <c r="H212" s="218">
        <v>11</v>
      </c>
      <c r="I212" s="219"/>
      <c r="J212" s="220">
        <f>ROUND(I212*H212,2)</f>
        <v>0</v>
      </c>
      <c r="K212" s="216" t="s">
        <v>31</v>
      </c>
      <c r="L212" s="221"/>
      <c r="M212" s="222" t="s">
        <v>31</v>
      </c>
      <c r="N212" s="223" t="s">
        <v>46</v>
      </c>
      <c r="O212" s="82"/>
      <c r="P212" s="192">
        <f>O212*H212</f>
        <v>0</v>
      </c>
      <c r="Q212" s="192">
        <v>0.0011999999999999999</v>
      </c>
      <c r="R212" s="192">
        <f>Q212*H212</f>
        <v>0.013199999999999998</v>
      </c>
      <c r="S212" s="192">
        <v>0</v>
      </c>
      <c r="T212" s="193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4" t="s">
        <v>184</v>
      </c>
      <c r="AT212" s="194" t="s">
        <v>180</v>
      </c>
      <c r="AU212" s="194" t="s">
        <v>75</v>
      </c>
      <c r="AY212" s="15" t="s">
        <v>142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5" t="s">
        <v>82</v>
      </c>
      <c r="BK212" s="195">
        <f>ROUND(I212*H212,2)</f>
        <v>0</v>
      </c>
      <c r="BL212" s="15" t="s">
        <v>141</v>
      </c>
      <c r="BM212" s="194" t="s">
        <v>654</v>
      </c>
    </row>
    <row r="213" s="2" customFormat="1">
      <c r="A213" s="36"/>
      <c r="B213" s="37"/>
      <c r="C213" s="38"/>
      <c r="D213" s="196" t="s">
        <v>144</v>
      </c>
      <c r="E213" s="38"/>
      <c r="F213" s="197" t="s">
        <v>340</v>
      </c>
      <c r="G213" s="38"/>
      <c r="H213" s="38"/>
      <c r="I213" s="198"/>
      <c r="J213" s="38"/>
      <c r="K213" s="38"/>
      <c r="L213" s="42"/>
      <c r="M213" s="199"/>
      <c r="N213" s="200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144</v>
      </c>
      <c r="AU213" s="15" t="s">
        <v>75</v>
      </c>
    </row>
    <row r="214" s="2" customFormat="1" ht="33" customHeight="1">
      <c r="A214" s="36"/>
      <c r="B214" s="37"/>
      <c r="C214" s="183" t="s">
        <v>560</v>
      </c>
      <c r="D214" s="183" t="s">
        <v>136</v>
      </c>
      <c r="E214" s="184" t="s">
        <v>343</v>
      </c>
      <c r="F214" s="185" t="s">
        <v>344</v>
      </c>
      <c r="G214" s="186" t="s">
        <v>345</v>
      </c>
      <c r="H214" s="187">
        <v>0.60999999999999999</v>
      </c>
      <c r="I214" s="188"/>
      <c r="J214" s="189">
        <f>ROUND(I214*H214,2)</f>
        <v>0</v>
      </c>
      <c r="K214" s="185" t="s">
        <v>140</v>
      </c>
      <c r="L214" s="42"/>
      <c r="M214" s="190" t="s">
        <v>31</v>
      </c>
      <c r="N214" s="191" t="s">
        <v>46</v>
      </c>
      <c r="O214" s="82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4" t="s">
        <v>141</v>
      </c>
      <c r="AT214" s="194" t="s">
        <v>136</v>
      </c>
      <c r="AU214" s="194" t="s">
        <v>75</v>
      </c>
      <c r="AY214" s="15" t="s">
        <v>142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5" t="s">
        <v>82</v>
      </c>
      <c r="BK214" s="195">
        <f>ROUND(I214*H214,2)</f>
        <v>0</v>
      </c>
      <c r="BL214" s="15" t="s">
        <v>141</v>
      </c>
      <c r="BM214" s="194" t="s">
        <v>655</v>
      </c>
    </row>
    <row r="215" s="2" customFormat="1">
      <c r="A215" s="36"/>
      <c r="B215" s="37"/>
      <c r="C215" s="38"/>
      <c r="D215" s="196" t="s">
        <v>144</v>
      </c>
      <c r="E215" s="38"/>
      <c r="F215" s="197" t="s">
        <v>347</v>
      </c>
      <c r="G215" s="38"/>
      <c r="H215" s="38"/>
      <c r="I215" s="198"/>
      <c r="J215" s="38"/>
      <c r="K215" s="38"/>
      <c r="L215" s="42"/>
      <c r="M215" s="199"/>
      <c r="N215" s="200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144</v>
      </c>
      <c r="AU215" s="15" t="s">
        <v>75</v>
      </c>
    </row>
    <row r="216" s="2" customFormat="1">
      <c r="A216" s="36"/>
      <c r="B216" s="37"/>
      <c r="C216" s="38"/>
      <c r="D216" s="201" t="s">
        <v>146</v>
      </c>
      <c r="E216" s="38"/>
      <c r="F216" s="202" t="s">
        <v>348</v>
      </c>
      <c r="G216" s="38"/>
      <c r="H216" s="38"/>
      <c r="I216" s="198"/>
      <c r="J216" s="38"/>
      <c r="K216" s="38"/>
      <c r="L216" s="42"/>
      <c r="M216" s="199"/>
      <c r="N216" s="200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146</v>
      </c>
      <c r="AU216" s="15" t="s">
        <v>75</v>
      </c>
    </row>
    <row r="217" s="10" customFormat="1">
      <c r="A217" s="10"/>
      <c r="B217" s="203"/>
      <c r="C217" s="204"/>
      <c r="D217" s="196" t="s">
        <v>148</v>
      </c>
      <c r="E217" s="205" t="s">
        <v>31</v>
      </c>
      <c r="F217" s="206" t="s">
        <v>656</v>
      </c>
      <c r="G217" s="204"/>
      <c r="H217" s="207">
        <v>0.60999999999999999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T217" s="213" t="s">
        <v>148</v>
      </c>
      <c r="AU217" s="213" t="s">
        <v>75</v>
      </c>
      <c r="AV217" s="10" t="s">
        <v>84</v>
      </c>
      <c r="AW217" s="10" t="s">
        <v>37</v>
      </c>
      <c r="AX217" s="10" t="s">
        <v>82</v>
      </c>
      <c r="AY217" s="213" t="s">
        <v>142</v>
      </c>
    </row>
    <row r="218" s="2" customFormat="1" ht="33" customHeight="1">
      <c r="A218" s="36"/>
      <c r="B218" s="37"/>
      <c r="C218" s="183" t="s">
        <v>563</v>
      </c>
      <c r="D218" s="183" t="s">
        <v>136</v>
      </c>
      <c r="E218" s="184" t="s">
        <v>351</v>
      </c>
      <c r="F218" s="185" t="s">
        <v>352</v>
      </c>
      <c r="G218" s="186" t="s">
        <v>345</v>
      </c>
      <c r="H218" s="187">
        <v>0.14999999999999999</v>
      </c>
      <c r="I218" s="188"/>
      <c r="J218" s="189">
        <f>ROUND(I218*H218,2)</f>
        <v>0</v>
      </c>
      <c r="K218" s="185" t="s">
        <v>140</v>
      </c>
      <c r="L218" s="42"/>
      <c r="M218" s="190" t="s">
        <v>31</v>
      </c>
      <c r="N218" s="191" t="s">
        <v>46</v>
      </c>
      <c r="O218" s="82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4" t="s">
        <v>141</v>
      </c>
      <c r="AT218" s="194" t="s">
        <v>136</v>
      </c>
      <c r="AU218" s="194" t="s">
        <v>75</v>
      </c>
      <c r="AY218" s="15" t="s">
        <v>142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5" t="s">
        <v>82</v>
      </c>
      <c r="BK218" s="195">
        <f>ROUND(I218*H218,2)</f>
        <v>0</v>
      </c>
      <c r="BL218" s="15" t="s">
        <v>141</v>
      </c>
      <c r="BM218" s="194" t="s">
        <v>657</v>
      </c>
    </row>
    <row r="219" s="2" customFormat="1">
      <c r="A219" s="36"/>
      <c r="B219" s="37"/>
      <c r="C219" s="38"/>
      <c r="D219" s="196" t="s">
        <v>144</v>
      </c>
      <c r="E219" s="38"/>
      <c r="F219" s="197" t="s">
        <v>354</v>
      </c>
      <c r="G219" s="38"/>
      <c r="H219" s="38"/>
      <c r="I219" s="198"/>
      <c r="J219" s="38"/>
      <c r="K219" s="38"/>
      <c r="L219" s="42"/>
      <c r="M219" s="199"/>
      <c r="N219" s="200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144</v>
      </c>
      <c r="AU219" s="15" t="s">
        <v>75</v>
      </c>
    </row>
    <row r="220" s="2" customFormat="1">
      <c r="A220" s="36"/>
      <c r="B220" s="37"/>
      <c r="C220" s="38"/>
      <c r="D220" s="201" t="s">
        <v>146</v>
      </c>
      <c r="E220" s="38"/>
      <c r="F220" s="202" t="s">
        <v>355</v>
      </c>
      <c r="G220" s="38"/>
      <c r="H220" s="38"/>
      <c r="I220" s="198"/>
      <c r="J220" s="38"/>
      <c r="K220" s="38"/>
      <c r="L220" s="42"/>
      <c r="M220" s="199"/>
      <c r="N220" s="200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146</v>
      </c>
      <c r="AU220" s="15" t="s">
        <v>75</v>
      </c>
    </row>
    <row r="221" s="10" customFormat="1">
      <c r="A221" s="10"/>
      <c r="B221" s="203"/>
      <c r="C221" s="204"/>
      <c r="D221" s="196" t="s">
        <v>148</v>
      </c>
      <c r="E221" s="205" t="s">
        <v>31</v>
      </c>
      <c r="F221" s="206" t="s">
        <v>658</v>
      </c>
      <c r="G221" s="204"/>
      <c r="H221" s="207">
        <v>0.14999999999999999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T221" s="213" t="s">
        <v>148</v>
      </c>
      <c r="AU221" s="213" t="s">
        <v>75</v>
      </c>
      <c r="AV221" s="10" t="s">
        <v>84</v>
      </c>
      <c r="AW221" s="10" t="s">
        <v>37</v>
      </c>
      <c r="AX221" s="10" t="s">
        <v>82</v>
      </c>
      <c r="AY221" s="213" t="s">
        <v>142</v>
      </c>
    </row>
    <row r="222" s="2" customFormat="1" ht="24.15" customHeight="1">
      <c r="A222" s="36"/>
      <c r="B222" s="37"/>
      <c r="C222" s="183" t="s">
        <v>566</v>
      </c>
      <c r="D222" s="183" t="s">
        <v>136</v>
      </c>
      <c r="E222" s="184" t="s">
        <v>358</v>
      </c>
      <c r="F222" s="185" t="s">
        <v>359</v>
      </c>
      <c r="G222" s="186" t="s">
        <v>152</v>
      </c>
      <c r="H222" s="187">
        <v>90</v>
      </c>
      <c r="I222" s="188"/>
      <c r="J222" s="189">
        <f>ROUND(I222*H222,2)</f>
        <v>0</v>
      </c>
      <c r="K222" s="185" t="s">
        <v>140</v>
      </c>
      <c r="L222" s="42"/>
      <c r="M222" s="190" t="s">
        <v>31</v>
      </c>
      <c r="N222" s="191" t="s">
        <v>46</v>
      </c>
      <c r="O222" s="82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4" t="s">
        <v>141</v>
      </c>
      <c r="AT222" s="194" t="s">
        <v>136</v>
      </c>
      <c r="AU222" s="194" t="s">
        <v>75</v>
      </c>
      <c r="AY222" s="15" t="s">
        <v>142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5" t="s">
        <v>82</v>
      </c>
      <c r="BK222" s="195">
        <f>ROUND(I222*H222,2)</f>
        <v>0</v>
      </c>
      <c r="BL222" s="15" t="s">
        <v>141</v>
      </c>
      <c r="BM222" s="194" t="s">
        <v>659</v>
      </c>
    </row>
    <row r="223" s="2" customFormat="1">
      <c r="A223" s="36"/>
      <c r="B223" s="37"/>
      <c r="C223" s="38"/>
      <c r="D223" s="196" t="s">
        <v>144</v>
      </c>
      <c r="E223" s="38"/>
      <c r="F223" s="197" t="s">
        <v>361</v>
      </c>
      <c r="G223" s="38"/>
      <c r="H223" s="38"/>
      <c r="I223" s="198"/>
      <c r="J223" s="38"/>
      <c r="K223" s="38"/>
      <c r="L223" s="42"/>
      <c r="M223" s="199"/>
      <c r="N223" s="200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144</v>
      </c>
      <c r="AU223" s="15" t="s">
        <v>75</v>
      </c>
    </row>
    <row r="224" s="2" customFormat="1">
      <c r="A224" s="36"/>
      <c r="B224" s="37"/>
      <c r="C224" s="38"/>
      <c r="D224" s="201" t="s">
        <v>146</v>
      </c>
      <c r="E224" s="38"/>
      <c r="F224" s="202" t="s">
        <v>362</v>
      </c>
      <c r="G224" s="38"/>
      <c r="H224" s="38"/>
      <c r="I224" s="198"/>
      <c r="J224" s="38"/>
      <c r="K224" s="38"/>
      <c r="L224" s="42"/>
      <c r="M224" s="199"/>
      <c r="N224" s="200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146</v>
      </c>
      <c r="AU224" s="15" t="s">
        <v>75</v>
      </c>
    </row>
    <row r="225" s="10" customFormat="1">
      <c r="A225" s="10"/>
      <c r="B225" s="203"/>
      <c r="C225" s="204"/>
      <c r="D225" s="196" t="s">
        <v>148</v>
      </c>
      <c r="E225" s="205" t="s">
        <v>31</v>
      </c>
      <c r="F225" s="206" t="s">
        <v>660</v>
      </c>
      <c r="G225" s="204"/>
      <c r="H225" s="207">
        <v>90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T225" s="213" t="s">
        <v>148</v>
      </c>
      <c r="AU225" s="213" t="s">
        <v>75</v>
      </c>
      <c r="AV225" s="10" t="s">
        <v>84</v>
      </c>
      <c r="AW225" s="10" t="s">
        <v>37</v>
      </c>
      <c r="AX225" s="10" t="s">
        <v>82</v>
      </c>
      <c r="AY225" s="213" t="s">
        <v>142</v>
      </c>
    </row>
    <row r="226" s="2" customFormat="1" ht="16.5" customHeight="1">
      <c r="A226" s="36"/>
      <c r="B226" s="37"/>
      <c r="C226" s="214" t="s">
        <v>569</v>
      </c>
      <c r="D226" s="214" t="s">
        <v>180</v>
      </c>
      <c r="E226" s="215" t="s">
        <v>365</v>
      </c>
      <c r="F226" s="216" t="s">
        <v>366</v>
      </c>
      <c r="G226" s="217" t="s">
        <v>367</v>
      </c>
      <c r="H226" s="218">
        <v>9</v>
      </c>
      <c r="I226" s="219"/>
      <c r="J226" s="220">
        <f>ROUND(I226*H226,2)</f>
        <v>0</v>
      </c>
      <c r="K226" s="216" t="s">
        <v>31</v>
      </c>
      <c r="L226" s="221"/>
      <c r="M226" s="222" t="s">
        <v>31</v>
      </c>
      <c r="N226" s="223" t="s">
        <v>46</v>
      </c>
      <c r="O226" s="82"/>
      <c r="P226" s="192">
        <f>O226*H226</f>
        <v>0</v>
      </c>
      <c r="Q226" s="192">
        <v>0.20000000000000001</v>
      </c>
      <c r="R226" s="192">
        <f>Q226*H226</f>
        <v>1.8</v>
      </c>
      <c r="S226" s="192">
        <v>0</v>
      </c>
      <c r="T226" s="193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4" t="s">
        <v>184</v>
      </c>
      <c r="AT226" s="194" t="s">
        <v>180</v>
      </c>
      <c r="AU226" s="194" t="s">
        <v>75</v>
      </c>
      <c r="AY226" s="15" t="s">
        <v>142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5" t="s">
        <v>82</v>
      </c>
      <c r="BK226" s="195">
        <f>ROUND(I226*H226,2)</f>
        <v>0</v>
      </c>
      <c r="BL226" s="15" t="s">
        <v>141</v>
      </c>
      <c r="BM226" s="194" t="s">
        <v>661</v>
      </c>
    </row>
    <row r="227" s="2" customFormat="1">
      <c r="A227" s="36"/>
      <c r="B227" s="37"/>
      <c r="C227" s="38"/>
      <c r="D227" s="196" t="s">
        <v>144</v>
      </c>
      <c r="E227" s="38"/>
      <c r="F227" s="197" t="s">
        <v>369</v>
      </c>
      <c r="G227" s="38"/>
      <c r="H227" s="38"/>
      <c r="I227" s="198"/>
      <c r="J227" s="38"/>
      <c r="K227" s="38"/>
      <c r="L227" s="42"/>
      <c r="M227" s="199"/>
      <c r="N227" s="200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144</v>
      </c>
      <c r="AU227" s="15" t="s">
        <v>75</v>
      </c>
    </row>
    <row r="228" s="10" customFormat="1">
      <c r="A228" s="10"/>
      <c r="B228" s="203"/>
      <c r="C228" s="204"/>
      <c r="D228" s="196" t="s">
        <v>148</v>
      </c>
      <c r="E228" s="205" t="s">
        <v>31</v>
      </c>
      <c r="F228" s="206" t="s">
        <v>662</v>
      </c>
      <c r="G228" s="204"/>
      <c r="H228" s="207">
        <v>9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13" t="s">
        <v>148</v>
      </c>
      <c r="AU228" s="213" t="s">
        <v>75</v>
      </c>
      <c r="AV228" s="10" t="s">
        <v>84</v>
      </c>
      <c r="AW228" s="10" t="s">
        <v>37</v>
      </c>
      <c r="AX228" s="10" t="s">
        <v>82</v>
      </c>
      <c r="AY228" s="213" t="s">
        <v>142</v>
      </c>
    </row>
    <row r="229" s="2" customFormat="1" ht="16.5" customHeight="1">
      <c r="A229" s="36"/>
      <c r="B229" s="37"/>
      <c r="C229" s="183" t="s">
        <v>572</v>
      </c>
      <c r="D229" s="183" t="s">
        <v>136</v>
      </c>
      <c r="E229" s="184" t="s">
        <v>372</v>
      </c>
      <c r="F229" s="185" t="s">
        <v>373</v>
      </c>
      <c r="G229" s="186" t="s">
        <v>367</v>
      </c>
      <c r="H229" s="187">
        <v>1.6000000000000001</v>
      </c>
      <c r="I229" s="188"/>
      <c r="J229" s="189">
        <f>ROUND(I229*H229,2)</f>
        <v>0</v>
      </c>
      <c r="K229" s="185" t="s">
        <v>140</v>
      </c>
      <c r="L229" s="42"/>
      <c r="M229" s="190" t="s">
        <v>31</v>
      </c>
      <c r="N229" s="191" t="s">
        <v>46</v>
      </c>
      <c r="O229" s="82"/>
      <c r="P229" s="192">
        <f>O229*H229</f>
        <v>0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4" t="s">
        <v>141</v>
      </c>
      <c r="AT229" s="194" t="s">
        <v>136</v>
      </c>
      <c r="AU229" s="194" t="s">
        <v>75</v>
      </c>
      <c r="AY229" s="15" t="s">
        <v>142</v>
      </c>
      <c r="BE229" s="195">
        <f>IF(N229="základní",J229,0)</f>
        <v>0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5" t="s">
        <v>82</v>
      </c>
      <c r="BK229" s="195">
        <f>ROUND(I229*H229,2)</f>
        <v>0</v>
      </c>
      <c r="BL229" s="15" t="s">
        <v>141</v>
      </c>
      <c r="BM229" s="194" t="s">
        <v>663</v>
      </c>
    </row>
    <row r="230" s="2" customFormat="1">
      <c r="A230" s="36"/>
      <c r="B230" s="37"/>
      <c r="C230" s="38"/>
      <c r="D230" s="196" t="s">
        <v>144</v>
      </c>
      <c r="E230" s="38"/>
      <c r="F230" s="197" t="s">
        <v>375</v>
      </c>
      <c r="G230" s="38"/>
      <c r="H230" s="38"/>
      <c r="I230" s="198"/>
      <c r="J230" s="38"/>
      <c r="K230" s="38"/>
      <c r="L230" s="42"/>
      <c r="M230" s="199"/>
      <c r="N230" s="200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144</v>
      </c>
      <c r="AU230" s="15" t="s">
        <v>75</v>
      </c>
    </row>
    <row r="231" s="2" customFormat="1">
      <c r="A231" s="36"/>
      <c r="B231" s="37"/>
      <c r="C231" s="38"/>
      <c r="D231" s="201" t="s">
        <v>146</v>
      </c>
      <c r="E231" s="38"/>
      <c r="F231" s="202" t="s">
        <v>376</v>
      </c>
      <c r="G231" s="38"/>
      <c r="H231" s="38"/>
      <c r="I231" s="198"/>
      <c r="J231" s="38"/>
      <c r="K231" s="38"/>
      <c r="L231" s="42"/>
      <c r="M231" s="199"/>
      <c r="N231" s="200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146</v>
      </c>
      <c r="AU231" s="15" t="s">
        <v>75</v>
      </c>
    </row>
    <row r="232" s="10" customFormat="1">
      <c r="A232" s="10"/>
      <c r="B232" s="203"/>
      <c r="C232" s="204"/>
      <c r="D232" s="196" t="s">
        <v>148</v>
      </c>
      <c r="E232" s="205" t="s">
        <v>31</v>
      </c>
      <c r="F232" s="206" t="s">
        <v>664</v>
      </c>
      <c r="G232" s="204"/>
      <c r="H232" s="207">
        <v>1.6000000000000001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T232" s="213" t="s">
        <v>148</v>
      </c>
      <c r="AU232" s="213" t="s">
        <v>75</v>
      </c>
      <c r="AV232" s="10" t="s">
        <v>84</v>
      </c>
      <c r="AW232" s="10" t="s">
        <v>37</v>
      </c>
      <c r="AX232" s="10" t="s">
        <v>82</v>
      </c>
      <c r="AY232" s="213" t="s">
        <v>142</v>
      </c>
    </row>
    <row r="233" s="2" customFormat="1" ht="21.75" customHeight="1">
      <c r="A233" s="36"/>
      <c r="B233" s="37"/>
      <c r="C233" s="183" t="s">
        <v>575</v>
      </c>
      <c r="D233" s="183" t="s">
        <v>136</v>
      </c>
      <c r="E233" s="184" t="s">
        <v>379</v>
      </c>
      <c r="F233" s="185" t="s">
        <v>380</v>
      </c>
      <c r="G233" s="186" t="s">
        <v>367</v>
      </c>
      <c r="H233" s="187">
        <v>1.6000000000000001</v>
      </c>
      <c r="I233" s="188"/>
      <c r="J233" s="189">
        <f>ROUND(I233*H233,2)</f>
        <v>0</v>
      </c>
      <c r="K233" s="185" t="s">
        <v>140</v>
      </c>
      <c r="L233" s="42"/>
      <c r="M233" s="190" t="s">
        <v>31</v>
      </c>
      <c r="N233" s="191" t="s">
        <v>46</v>
      </c>
      <c r="O233" s="82"/>
      <c r="P233" s="192">
        <f>O233*H233</f>
        <v>0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4" t="s">
        <v>141</v>
      </c>
      <c r="AT233" s="194" t="s">
        <v>136</v>
      </c>
      <c r="AU233" s="194" t="s">
        <v>75</v>
      </c>
      <c r="AY233" s="15" t="s">
        <v>142</v>
      </c>
      <c r="BE233" s="195">
        <f>IF(N233="základní",J233,0)</f>
        <v>0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15" t="s">
        <v>82</v>
      </c>
      <c r="BK233" s="195">
        <f>ROUND(I233*H233,2)</f>
        <v>0</v>
      </c>
      <c r="BL233" s="15" t="s">
        <v>141</v>
      </c>
      <c r="BM233" s="194" t="s">
        <v>665</v>
      </c>
    </row>
    <row r="234" s="2" customFormat="1">
      <c r="A234" s="36"/>
      <c r="B234" s="37"/>
      <c r="C234" s="38"/>
      <c r="D234" s="196" t="s">
        <v>144</v>
      </c>
      <c r="E234" s="38"/>
      <c r="F234" s="197" t="s">
        <v>382</v>
      </c>
      <c r="G234" s="38"/>
      <c r="H234" s="38"/>
      <c r="I234" s="198"/>
      <c r="J234" s="38"/>
      <c r="K234" s="38"/>
      <c r="L234" s="42"/>
      <c r="M234" s="199"/>
      <c r="N234" s="200"/>
      <c r="O234" s="82"/>
      <c r="P234" s="82"/>
      <c r="Q234" s="82"/>
      <c r="R234" s="82"/>
      <c r="S234" s="82"/>
      <c r="T234" s="83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144</v>
      </c>
      <c r="AU234" s="15" t="s">
        <v>75</v>
      </c>
    </row>
    <row r="235" s="2" customFormat="1">
      <c r="A235" s="36"/>
      <c r="B235" s="37"/>
      <c r="C235" s="38"/>
      <c r="D235" s="201" t="s">
        <v>146</v>
      </c>
      <c r="E235" s="38"/>
      <c r="F235" s="202" t="s">
        <v>383</v>
      </c>
      <c r="G235" s="38"/>
      <c r="H235" s="38"/>
      <c r="I235" s="198"/>
      <c r="J235" s="38"/>
      <c r="K235" s="38"/>
      <c r="L235" s="42"/>
      <c r="M235" s="199"/>
      <c r="N235" s="200"/>
      <c r="O235" s="82"/>
      <c r="P235" s="82"/>
      <c r="Q235" s="82"/>
      <c r="R235" s="82"/>
      <c r="S235" s="82"/>
      <c r="T235" s="83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146</v>
      </c>
      <c r="AU235" s="15" t="s">
        <v>75</v>
      </c>
    </row>
    <row r="236" s="2" customFormat="1" ht="24.15" customHeight="1">
      <c r="A236" s="36"/>
      <c r="B236" s="37"/>
      <c r="C236" s="183" t="s">
        <v>577</v>
      </c>
      <c r="D236" s="183" t="s">
        <v>136</v>
      </c>
      <c r="E236" s="184" t="s">
        <v>385</v>
      </c>
      <c r="F236" s="185" t="s">
        <v>386</v>
      </c>
      <c r="G236" s="186" t="s">
        <v>367</v>
      </c>
      <c r="H236" s="187">
        <v>3.2000000000000002</v>
      </c>
      <c r="I236" s="188"/>
      <c r="J236" s="189">
        <f>ROUND(I236*H236,2)</f>
        <v>0</v>
      </c>
      <c r="K236" s="185" t="s">
        <v>140</v>
      </c>
      <c r="L236" s="42"/>
      <c r="M236" s="190" t="s">
        <v>31</v>
      </c>
      <c r="N236" s="191" t="s">
        <v>46</v>
      </c>
      <c r="O236" s="82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4" t="s">
        <v>141</v>
      </c>
      <c r="AT236" s="194" t="s">
        <v>136</v>
      </c>
      <c r="AU236" s="194" t="s">
        <v>75</v>
      </c>
      <c r="AY236" s="15" t="s">
        <v>142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5" t="s">
        <v>82</v>
      </c>
      <c r="BK236" s="195">
        <f>ROUND(I236*H236,2)</f>
        <v>0</v>
      </c>
      <c r="BL236" s="15" t="s">
        <v>141</v>
      </c>
      <c r="BM236" s="194" t="s">
        <v>666</v>
      </c>
    </row>
    <row r="237" s="2" customFormat="1">
      <c r="A237" s="36"/>
      <c r="B237" s="37"/>
      <c r="C237" s="38"/>
      <c r="D237" s="196" t="s">
        <v>144</v>
      </c>
      <c r="E237" s="38"/>
      <c r="F237" s="197" t="s">
        <v>388</v>
      </c>
      <c r="G237" s="38"/>
      <c r="H237" s="38"/>
      <c r="I237" s="198"/>
      <c r="J237" s="38"/>
      <c r="K237" s="38"/>
      <c r="L237" s="42"/>
      <c r="M237" s="199"/>
      <c r="N237" s="200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144</v>
      </c>
      <c r="AU237" s="15" t="s">
        <v>75</v>
      </c>
    </row>
    <row r="238" s="2" customFormat="1">
      <c r="A238" s="36"/>
      <c r="B238" s="37"/>
      <c r="C238" s="38"/>
      <c r="D238" s="201" t="s">
        <v>146</v>
      </c>
      <c r="E238" s="38"/>
      <c r="F238" s="202" t="s">
        <v>389</v>
      </c>
      <c r="G238" s="38"/>
      <c r="H238" s="38"/>
      <c r="I238" s="198"/>
      <c r="J238" s="38"/>
      <c r="K238" s="38"/>
      <c r="L238" s="42"/>
      <c r="M238" s="199"/>
      <c r="N238" s="200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146</v>
      </c>
      <c r="AU238" s="15" t="s">
        <v>75</v>
      </c>
    </row>
    <row r="239" s="10" customFormat="1">
      <c r="A239" s="10"/>
      <c r="B239" s="203"/>
      <c r="C239" s="204"/>
      <c r="D239" s="196" t="s">
        <v>148</v>
      </c>
      <c r="E239" s="205" t="s">
        <v>31</v>
      </c>
      <c r="F239" s="206" t="s">
        <v>667</v>
      </c>
      <c r="G239" s="204"/>
      <c r="H239" s="207">
        <v>3.2000000000000002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T239" s="213" t="s">
        <v>148</v>
      </c>
      <c r="AU239" s="213" t="s">
        <v>75</v>
      </c>
      <c r="AV239" s="10" t="s">
        <v>84</v>
      </c>
      <c r="AW239" s="10" t="s">
        <v>37</v>
      </c>
      <c r="AX239" s="10" t="s">
        <v>82</v>
      </c>
      <c r="AY239" s="213" t="s">
        <v>142</v>
      </c>
    </row>
    <row r="240" s="2" customFormat="1" ht="24.15" customHeight="1">
      <c r="A240" s="36"/>
      <c r="B240" s="37"/>
      <c r="C240" s="183" t="s">
        <v>580</v>
      </c>
      <c r="D240" s="183" t="s">
        <v>136</v>
      </c>
      <c r="E240" s="184" t="s">
        <v>392</v>
      </c>
      <c r="F240" s="185" t="s">
        <v>393</v>
      </c>
      <c r="G240" s="186" t="s">
        <v>197</v>
      </c>
      <c r="H240" s="187">
        <v>2.8079999999999998</v>
      </c>
      <c r="I240" s="188"/>
      <c r="J240" s="189">
        <f>ROUND(I240*H240,2)</f>
        <v>0</v>
      </c>
      <c r="K240" s="185" t="s">
        <v>140</v>
      </c>
      <c r="L240" s="42"/>
      <c r="M240" s="190" t="s">
        <v>31</v>
      </c>
      <c r="N240" s="191" t="s">
        <v>46</v>
      </c>
      <c r="O240" s="82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4" t="s">
        <v>141</v>
      </c>
      <c r="AT240" s="194" t="s">
        <v>136</v>
      </c>
      <c r="AU240" s="194" t="s">
        <v>75</v>
      </c>
      <c r="AY240" s="15" t="s">
        <v>142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5" t="s">
        <v>82</v>
      </c>
      <c r="BK240" s="195">
        <f>ROUND(I240*H240,2)</f>
        <v>0</v>
      </c>
      <c r="BL240" s="15" t="s">
        <v>141</v>
      </c>
      <c r="BM240" s="194" t="s">
        <v>668</v>
      </c>
    </row>
    <row r="241" s="2" customFormat="1">
      <c r="A241" s="36"/>
      <c r="B241" s="37"/>
      <c r="C241" s="38"/>
      <c r="D241" s="196" t="s">
        <v>144</v>
      </c>
      <c r="E241" s="38"/>
      <c r="F241" s="197" t="s">
        <v>395</v>
      </c>
      <c r="G241" s="38"/>
      <c r="H241" s="38"/>
      <c r="I241" s="198"/>
      <c r="J241" s="38"/>
      <c r="K241" s="38"/>
      <c r="L241" s="42"/>
      <c r="M241" s="199"/>
      <c r="N241" s="200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144</v>
      </c>
      <c r="AU241" s="15" t="s">
        <v>75</v>
      </c>
    </row>
    <row r="242" s="2" customFormat="1">
      <c r="A242" s="36"/>
      <c r="B242" s="37"/>
      <c r="C242" s="38"/>
      <c r="D242" s="201" t="s">
        <v>146</v>
      </c>
      <c r="E242" s="38"/>
      <c r="F242" s="202" t="s">
        <v>396</v>
      </c>
      <c r="G242" s="38"/>
      <c r="H242" s="38"/>
      <c r="I242" s="198"/>
      <c r="J242" s="38"/>
      <c r="K242" s="38"/>
      <c r="L242" s="42"/>
      <c r="M242" s="235"/>
      <c r="N242" s="236"/>
      <c r="O242" s="237"/>
      <c r="P242" s="237"/>
      <c r="Q242" s="237"/>
      <c r="R242" s="237"/>
      <c r="S242" s="237"/>
      <c r="T242" s="238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146</v>
      </c>
      <c r="AU242" s="15" t="s">
        <v>75</v>
      </c>
    </row>
    <row r="243" s="2" customFormat="1" ht="6.96" customHeight="1">
      <c r="A243" s="36"/>
      <c r="B243" s="57"/>
      <c r="C243" s="58"/>
      <c r="D243" s="58"/>
      <c r="E243" s="58"/>
      <c r="F243" s="58"/>
      <c r="G243" s="58"/>
      <c r="H243" s="58"/>
      <c r="I243" s="58"/>
      <c r="J243" s="58"/>
      <c r="K243" s="58"/>
      <c r="L243" s="42"/>
      <c r="M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</row>
  </sheetData>
  <sheetProtection sheet="1" autoFilter="0" formatColumns="0" formatRows="0" objects="1" scenarios="1" spinCount="100000" saltValue="+cJM+0YSAggODSYmWrSHB/O8DTBLgIiMofktGz+eqlDeToFJ5mJyAZ/oGC2bqJf28ylTERUD0S1bWTSZpyNueA==" hashValue="V5Hy5lYbmwNmuRlr+a0o/GuIHuwTaqksuPvACrsEVxqLZv/SxPTyfySIhqtG1CPFJ8r56173RkZeV5j7mNIxcQ==" algorithmName="SHA-512" password="CC35"/>
  <autoFilter ref="C84:K2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2/111103212"/>
    <hyperlink ref="F92" r:id="rId2" display="https://podminky.urs.cz/item/CS_URS_2022_02/184853511"/>
    <hyperlink ref="F95" r:id="rId3" display="https://podminky.urs.cz/item/CS_URS_2022_02/183403112"/>
    <hyperlink ref="F98" r:id="rId4" display="https://podminky.urs.cz/item/CS_URS_2022_02/183403151"/>
    <hyperlink ref="F101" r:id="rId5" display="https://podminky.urs.cz/item/CS_URS_2022_02/183403152"/>
    <hyperlink ref="F104" r:id="rId6" display="https://podminky.urs.cz/item/CS_URS_2022_02/181451121"/>
    <hyperlink ref="F110" r:id="rId7" display="https://podminky.urs.cz/item/CS_URS_2022_02/111151231"/>
    <hyperlink ref="F119" r:id="rId8" display="https://podminky.urs.cz/item/CS_URS_2022_02/185802113"/>
    <hyperlink ref="F126" r:id="rId9" display="https://podminky.urs.cz/item/CS_URS_2022_02/183101113"/>
    <hyperlink ref="F130" r:id="rId10" display="https://podminky.urs.cz/item/CS_URS_2022_02/183101114"/>
    <hyperlink ref="F134" r:id="rId11" display="https://podminky.urs.cz/item/CS_URS_2022_02/184102113"/>
    <hyperlink ref="F155" r:id="rId12" display="https://podminky.urs.cz/item/CS_URS_2022_02/184215133"/>
    <hyperlink ref="F165" r:id="rId13" display="https://podminky.urs.cz/item/CS_URS_2022_02/184801121"/>
    <hyperlink ref="F175" r:id="rId14" display="https://podminky.urs.cz/item/CS_URS_2022_02/185802114"/>
    <hyperlink ref="F182" r:id="rId15" display="https://podminky.urs.cz/item/CS_URS_2022_02/184102110"/>
    <hyperlink ref="F216" r:id="rId16" display="https://podminky.urs.cz/item/CS_URS_2022_02/184813133"/>
    <hyperlink ref="F220" r:id="rId17" display="https://podminky.urs.cz/item/CS_URS_2022_02/184813134"/>
    <hyperlink ref="F224" r:id="rId18" display="https://podminky.urs.cz/item/CS_URS_2022_02/184911421"/>
    <hyperlink ref="F231" r:id="rId19" display="https://podminky.urs.cz/item/CS_URS_2022_02/185804312"/>
    <hyperlink ref="F235" r:id="rId20" display="https://podminky.urs.cz/item/CS_URS_2022_02/185851121"/>
    <hyperlink ref="F238" r:id="rId21" display="https://podminky.urs.cz/item/CS_URS_2022_02/185851129"/>
    <hyperlink ref="F242" r:id="rId22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stavby'!K6</f>
        <v>Realizace interakčních prvků IP8, IP17, IP20B, IP26, IÚ 38 v k.ú. Němčičky u Hustopečí</v>
      </c>
      <c r="F7" s="140"/>
      <c r="G7" s="140"/>
      <c r="H7" s="140"/>
      <c r="L7" s="18"/>
    </row>
    <row r="8" s="1" customFormat="1" ht="12" customHeight="1">
      <c r="B8" s="18"/>
      <c r="D8" s="140" t="s">
        <v>115</v>
      </c>
      <c r="L8" s="18"/>
    </row>
    <row r="9" s="2" customFormat="1" ht="16.5" customHeight="1">
      <c r="A9" s="36"/>
      <c r="B9" s="42"/>
      <c r="C9" s="36"/>
      <c r="D9" s="36"/>
      <c r="E9" s="141" t="s">
        <v>669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670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31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18. 10. 2022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31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32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34</v>
      </c>
      <c r="E22" s="36"/>
      <c r="F22" s="36"/>
      <c r="G22" s="36"/>
      <c r="H22" s="36"/>
      <c r="I22" s="140" t="s">
        <v>27</v>
      </c>
      <c r="J22" s="131" t="s">
        <v>35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36</v>
      </c>
      <c r="F23" s="36"/>
      <c r="G23" s="36"/>
      <c r="H23" s="36"/>
      <c r="I23" s="140" t="s">
        <v>30</v>
      </c>
      <c r="J23" s="131" t="s">
        <v>31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38</v>
      </c>
      <c r="E25" s="36"/>
      <c r="F25" s="36"/>
      <c r="G25" s="36"/>
      <c r="H25" s="36"/>
      <c r="I25" s="140" t="s">
        <v>27</v>
      </c>
      <c r="J25" s="131" t="s">
        <v>31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30</v>
      </c>
      <c r="J26" s="131" t="s">
        <v>31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ROUND((SUM(BE85:BE116)),  2)</f>
        <v>0</v>
      </c>
      <c r="G35" s="36"/>
      <c r="H35" s="36"/>
      <c r="I35" s="155">
        <v>0.20999999999999999</v>
      </c>
      <c r="J35" s="154">
        <f>ROUND(((SUM(BE85:BE116))*I35),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ROUND((SUM(BF85:BF116)),  2)</f>
        <v>0</v>
      </c>
      <c r="G36" s="36"/>
      <c r="H36" s="36"/>
      <c r="I36" s="155">
        <v>0.14999999999999999</v>
      </c>
      <c r="J36" s="154">
        <f>ROUND(((SUM(BF85:BF116))*I36),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ROUND((SUM(BG85:BG116)),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ROUND((SUM(BH85:BH116)),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ROUND((SUM(BI85:BI116)),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Realizace interakčních prvků IP8, IP17, IP20B, IP26, IÚ 38 v k.ú. Němčičky u Hustopečí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669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SO-021 - 1.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Němčičky u Hustopečí</v>
      </c>
      <c r="G56" s="38"/>
      <c r="H56" s="38"/>
      <c r="I56" s="30" t="s">
        <v>24</v>
      </c>
      <c r="J56" s="70" t="str">
        <f>IF(J14="","",J14)</f>
        <v>18. 10. 2022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ČR-Státní pozemkový úřad</v>
      </c>
      <c r="G58" s="38"/>
      <c r="H58" s="38"/>
      <c r="I58" s="30" t="s">
        <v>34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32</v>
      </c>
      <c r="D59" s="38"/>
      <c r="E59" s="38"/>
      <c r="F59" s="25" t="str">
        <f>IF(E20="","",E20)</f>
        <v>Vyplň údaj</v>
      </c>
      <c r="G59" s="38"/>
      <c r="H59" s="38"/>
      <c r="I59" s="30" t="s">
        <v>38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120</v>
      </c>
      <c r="D61" s="169"/>
      <c r="E61" s="169"/>
      <c r="F61" s="169"/>
      <c r="G61" s="169"/>
      <c r="H61" s="169"/>
      <c r="I61" s="169"/>
      <c r="J61" s="170" t="s">
        <v>121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122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123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6.25" customHeight="1">
      <c r="A73" s="36"/>
      <c r="B73" s="37"/>
      <c r="C73" s="38"/>
      <c r="D73" s="38"/>
      <c r="E73" s="167" t="str">
        <f>E7</f>
        <v>Realizace interakčních prvků IP8, IP17, IP20B, IP26, IÚ 38 v k.ú. Němčičky u Hustopečí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115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669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117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SO-021 - 1.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Němčičky u Hustopečí</v>
      </c>
      <c r="G79" s="38"/>
      <c r="H79" s="38"/>
      <c r="I79" s="30" t="s">
        <v>24</v>
      </c>
      <c r="J79" s="70" t="str">
        <f>IF(J14="","",J14)</f>
        <v>18. 10. 2022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ČR-Státní pozemkový úřad</v>
      </c>
      <c r="G81" s="38"/>
      <c r="H81" s="38"/>
      <c r="I81" s="30" t="s">
        <v>34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32</v>
      </c>
      <c r="D82" s="38"/>
      <c r="E82" s="38"/>
      <c r="F82" s="25" t="str">
        <f>IF(E20="","",E20)</f>
        <v>Vyplň údaj</v>
      </c>
      <c r="G82" s="38"/>
      <c r="H82" s="38"/>
      <c r="I82" s="30" t="s">
        <v>38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124</v>
      </c>
      <c r="D84" s="175" t="s">
        <v>60</v>
      </c>
      <c r="E84" s="175" t="s">
        <v>56</v>
      </c>
      <c r="F84" s="175" t="s">
        <v>57</v>
      </c>
      <c r="G84" s="175" t="s">
        <v>125</v>
      </c>
      <c r="H84" s="175" t="s">
        <v>126</v>
      </c>
      <c r="I84" s="175" t="s">
        <v>127</v>
      </c>
      <c r="J84" s="175" t="s">
        <v>121</v>
      </c>
      <c r="K84" s="176" t="s">
        <v>128</v>
      </c>
      <c r="L84" s="177"/>
      <c r="M84" s="90" t="s">
        <v>31</v>
      </c>
      <c r="N84" s="91" t="s">
        <v>45</v>
      </c>
      <c r="O84" s="91" t="s">
        <v>129</v>
      </c>
      <c r="P84" s="91" t="s">
        <v>130</v>
      </c>
      <c r="Q84" s="91" t="s">
        <v>131</v>
      </c>
      <c r="R84" s="91" t="s">
        <v>132</v>
      </c>
      <c r="S84" s="91" t="s">
        <v>133</v>
      </c>
      <c r="T84" s="92" t="s">
        <v>134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135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SUM(P86:P116)</f>
        <v>0</v>
      </c>
      <c r="Q85" s="94"/>
      <c r="R85" s="180">
        <f>SUM(R86:R116)</f>
        <v>0.0011800000000000001</v>
      </c>
      <c r="S85" s="94"/>
      <c r="T85" s="181">
        <f>SUM(T86:T116)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122</v>
      </c>
      <c r="BK85" s="182">
        <f>SUM(BK86:BK116)</f>
        <v>0</v>
      </c>
    </row>
    <row r="86" s="2" customFormat="1" ht="24.15" customHeight="1">
      <c r="A86" s="36"/>
      <c r="B86" s="37"/>
      <c r="C86" s="183" t="s">
        <v>82</v>
      </c>
      <c r="D86" s="183" t="s">
        <v>136</v>
      </c>
      <c r="E86" s="184" t="s">
        <v>671</v>
      </c>
      <c r="F86" s="185" t="s">
        <v>672</v>
      </c>
      <c r="G86" s="186" t="s">
        <v>216</v>
      </c>
      <c r="H86" s="187">
        <v>360</v>
      </c>
      <c r="I86" s="188"/>
      <c r="J86" s="189">
        <f>ROUND(I86*H86,2)</f>
        <v>0</v>
      </c>
      <c r="K86" s="185" t="s">
        <v>140</v>
      </c>
      <c r="L86" s="42"/>
      <c r="M86" s="190" t="s">
        <v>31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141</v>
      </c>
      <c r="AT86" s="194" t="s">
        <v>136</v>
      </c>
      <c r="AU86" s="194" t="s">
        <v>75</v>
      </c>
      <c r="AY86" s="15" t="s">
        <v>142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141</v>
      </c>
      <c r="BM86" s="194" t="s">
        <v>673</v>
      </c>
    </row>
    <row r="87" s="2" customFormat="1">
      <c r="A87" s="36"/>
      <c r="B87" s="37"/>
      <c r="C87" s="38"/>
      <c r="D87" s="196" t="s">
        <v>144</v>
      </c>
      <c r="E87" s="38"/>
      <c r="F87" s="197" t="s">
        <v>674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144</v>
      </c>
      <c r="AU87" s="15" t="s">
        <v>75</v>
      </c>
    </row>
    <row r="88" s="2" customFormat="1">
      <c r="A88" s="36"/>
      <c r="B88" s="37"/>
      <c r="C88" s="38"/>
      <c r="D88" s="201" t="s">
        <v>146</v>
      </c>
      <c r="E88" s="38"/>
      <c r="F88" s="202" t="s">
        <v>675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146</v>
      </c>
      <c r="AU88" s="15" t="s">
        <v>75</v>
      </c>
    </row>
    <row r="89" s="10" customFormat="1">
      <c r="A89" s="10"/>
      <c r="B89" s="203"/>
      <c r="C89" s="204"/>
      <c r="D89" s="196" t="s">
        <v>148</v>
      </c>
      <c r="E89" s="205" t="s">
        <v>31</v>
      </c>
      <c r="F89" s="206" t="s">
        <v>676</v>
      </c>
      <c r="G89" s="204"/>
      <c r="H89" s="207">
        <v>360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148</v>
      </c>
      <c r="AU89" s="213" t="s">
        <v>75</v>
      </c>
      <c r="AV89" s="10" t="s">
        <v>84</v>
      </c>
      <c r="AW89" s="10" t="s">
        <v>37</v>
      </c>
      <c r="AX89" s="10" t="s">
        <v>82</v>
      </c>
      <c r="AY89" s="213" t="s">
        <v>142</v>
      </c>
    </row>
    <row r="90" s="2" customFormat="1" ht="24.15" customHeight="1">
      <c r="A90" s="36"/>
      <c r="B90" s="37"/>
      <c r="C90" s="183" t="s">
        <v>84</v>
      </c>
      <c r="D90" s="183" t="s">
        <v>136</v>
      </c>
      <c r="E90" s="184" t="s">
        <v>677</v>
      </c>
      <c r="F90" s="185" t="s">
        <v>678</v>
      </c>
      <c r="G90" s="186" t="s">
        <v>139</v>
      </c>
      <c r="H90" s="187">
        <v>1.012</v>
      </c>
      <c r="I90" s="188"/>
      <c r="J90" s="189">
        <f>ROUND(I90*H90,2)</f>
        <v>0</v>
      </c>
      <c r="K90" s="185" t="s">
        <v>140</v>
      </c>
      <c r="L90" s="42"/>
      <c r="M90" s="190" t="s">
        <v>31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141</v>
      </c>
      <c r="AT90" s="194" t="s">
        <v>136</v>
      </c>
      <c r="AU90" s="194" t="s">
        <v>75</v>
      </c>
      <c r="AY90" s="15" t="s">
        <v>142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141</v>
      </c>
      <c r="BM90" s="194" t="s">
        <v>679</v>
      </c>
    </row>
    <row r="91" s="2" customFormat="1">
      <c r="A91" s="36"/>
      <c r="B91" s="37"/>
      <c r="C91" s="38"/>
      <c r="D91" s="196" t="s">
        <v>144</v>
      </c>
      <c r="E91" s="38"/>
      <c r="F91" s="197" t="s">
        <v>680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144</v>
      </c>
      <c r="AU91" s="15" t="s">
        <v>75</v>
      </c>
    </row>
    <row r="92" s="2" customFormat="1">
      <c r="A92" s="36"/>
      <c r="B92" s="37"/>
      <c r="C92" s="38"/>
      <c r="D92" s="201" t="s">
        <v>146</v>
      </c>
      <c r="E92" s="38"/>
      <c r="F92" s="202" t="s">
        <v>681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146</v>
      </c>
      <c r="AU92" s="15" t="s">
        <v>75</v>
      </c>
    </row>
    <row r="93" s="10" customFormat="1">
      <c r="A93" s="10"/>
      <c r="B93" s="203"/>
      <c r="C93" s="204"/>
      <c r="D93" s="196" t="s">
        <v>148</v>
      </c>
      <c r="E93" s="205" t="s">
        <v>31</v>
      </c>
      <c r="F93" s="206" t="s">
        <v>682</v>
      </c>
      <c r="G93" s="204"/>
      <c r="H93" s="207">
        <v>1.012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148</v>
      </c>
      <c r="AU93" s="213" t="s">
        <v>75</v>
      </c>
      <c r="AV93" s="10" t="s">
        <v>84</v>
      </c>
      <c r="AW93" s="10" t="s">
        <v>37</v>
      </c>
      <c r="AX93" s="10" t="s">
        <v>82</v>
      </c>
      <c r="AY93" s="213" t="s">
        <v>142</v>
      </c>
    </row>
    <row r="94" s="2" customFormat="1" ht="24.15" customHeight="1">
      <c r="A94" s="36"/>
      <c r="B94" s="37"/>
      <c r="C94" s="183" t="s">
        <v>156</v>
      </c>
      <c r="D94" s="183" t="s">
        <v>136</v>
      </c>
      <c r="E94" s="184" t="s">
        <v>683</v>
      </c>
      <c r="F94" s="185" t="s">
        <v>684</v>
      </c>
      <c r="G94" s="186" t="s">
        <v>152</v>
      </c>
      <c r="H94" s="187">
        <v>2574</v>
      </c>
      <c r="I94" s="188"/>
      <c r="J94" s="189">
        <f>ROUND(I94*H94,2)</f>
        <v>0</v>
      </c>
      <c r="K94" s="185" t="s">
        <v>140</v>
      </c>
      <c r="L94" s="42"/>
      <c r="M94" s="190" t="s">
        <v>31</v>
      </c>
      <c r="N94" s="191" t="s">
        <v>46</v>
      </c>
      <c r="O94" s="82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141</v>
      </c>
      <c r="AT94" s="194" t="s">
        <v>136</v>
      </c>
      <c r="AU94" s="194" t="s">
        <v>75</v>
      </c>
      <c r="AY94" s="15" t="s">
        <v>142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141</v>
      </c>
      <c r="BM94" s="194" t="s">
        <v>685</v>
      </c>
    </row>
    <row r="95" s="2" customFormat="1">
      <c r="A95" s="36"/>
      <c r="B95" s="37"/>
      <c r="C95" s="38"/>
      <c r="D95" s="196" t="s">
        <v>144</v>
      </c>
      <c r="E95" s="38"/>
      <c r="F95" s="197" t="s">
        <v>686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144</v>
      </c>
      <c r="AU95" s="15" t="s">
        <v>75</v>
      </c>
    </row>
    <row r="96" s="2" customFormat="1">
      <c r="A96" s="36"/>
      <c r="B96" s="37"/>
      <c r="C96" s="38"/>
      <c r="D96" s="201" t="s">
        <v>146</v>
      </c>
      <c r="E96" s="38"/>
      <c r="F96" s="202" t="s">
        <v>687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146</v>
      </c>
      <c r="AU96" s="15" t="s">
        <v>75</v>
      </c>
    </row>
    <row r="97" s="10" customFormat="1">
      <c r="A97" s="10"/>
      <c r="B97" s="203"/>
      <c r="C97" s="204"/>
      <c r="D97" s="196" t="s">
        <v>148</v>
      </c>
      <c r="E97" s="205" t="s">
        <v>31</v>
      </c>
      <c r="F97" s="206" t="s">
        <v>688</v>
      </c>
      <c r="G97" s="204"/>
      <c r="H97" s="207">
        <v>2574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148</v>
      </c>
      <c r="AU97" s="213" t="s">
        <v>75</v>
      </c>
      <c r="AV97" s="10" t="s">
        <v>84</v>
      </c>
      <c r="AW97" s="10" t="s">
        <v>37</v>
      </c>
      <c r="AX97" s="10" t="s">
        <v>82</v>
      </c>
      <c r="AY97" s="213" t="s">
        <v>142</v>
      </c>
    </row>
    <row r="98" s="2" customFormat="1" ht="16.5" customHeight="1">
      <c r="A98" s="36"/>
      <c r="B98" s="37"/>
      <c r="C98" s="183" t="s">
        <v>141</v>
      </c>
      <c r="D98" s="183" t="s">
        <v>136</v>
      </c>
      <c r="E98" s="184" t="s">
        <v>689</v>
      </c>
      <c r="F98" s="185" t="s">
        <v>690</v>
      </c>
      <c r="G98" s="186" t="s">
        <v>216</v>
      </c>
      <c r="H98" s="187">
        <v>59</v>
      </c>
      <c r="I98" s="188"/>
      <c r="J98" s="189">
        <f>ROUND(I98*H98,2)</f>
        <v>0</v>
      </c>
      <c r="K98" s="185" t="s">
        <v>140</v>
      </c>
      <c r="L98" s="42"/>
      <c r="M98" s="190" t="s">
        <v>31</v>
      </c>
      <c r="N98" s="191" t="s">
        <v>46</v>
      </c>
      <c r="O98" s="82"/>
      <c r="P98" s="192">
        <f>O98*H98</f>
        <v>0</v>
      </c>
      <c r="Q98" s="192">
        <v>2.0000000000000002E-05</v>
      </c>
      <c r="R98" s="192">
        <f>Q98*H98</f>
        <v>0.0011800000000000001</v>
      </c>
      <c r="S98" s="192">
        <v>0</v>
      </c>
      <c r="T98" s="19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4" t="s">
        <v>141</v>
      </c>
      <c r="AT98" s="194" t="s">
        <v>136</v>
      </c>
      <c r="AU98" s="194" t="s">
        <v>75</v>
      </c>
      <c r="AY98" s="15" t="s">
        <v>142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5" t="s">
        <v>82</v>
      </c>
      <c r="BK98" s="195">
        <f>ROUND(I98*H98,2)</f>
        <v>0</v>
      </c>
      <c r="BL98" s="15" t="s">
        <v>141</v>
      </c>
      <c r="BM98" s="194" t="s">
        <v>691</v>
      </c>
    </row>
    <row r="99" s="2" customFormat="1">
      <c r="A99" s="36"/>
      <c r="B99" s="37"/>
      <c r="C99" s="38"/>
      <c r="D99" s="196" t="s">
        <v>144</v>
      </c>
      <c r="E99" s="38"/>
      <c r="F99" s="197" t="s">
        <v>692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144</v>
      </c>
      <c r="AU99" s="15" t="s">
        <v>75</v>
      </c>
    </row>
    <row r="100" s="2" customFormat="1">
      <c r="A100" s="36"/>
      <c r="B100" s="37"/>
      <c r="C100" s="38"/>
      <c r="D100" s="201" t="s">
        <v>146</v>
      </c>
      <c r="E100" s="38"/>
      <c r="F100" s="202" t="s">
        <v>693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10" customFormat="1">
      <c r="A101" s="10"/>
      <c r="B101" s="203"/>
      <c r="C101" s="204"/>
      <c r="D101" s="196" t="s">
        <v>148</v>
      </c>
      <c r="E101" s="205" t="s">
        <v>31</v>
      </c>
      <c r="F101" s="206" t="s">
        <v>694</v>
      </c>
      <c r="G101" s="204"/>
      <c r="H101" s="207">
        <v>59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148</v>
      </c>
      <c r="AU101" s="213" t="s">
        <v>75</v>
      </c>
      <c r="AV101" s="10" t="s">
        <v>84</v>
      </c>
      <c r="AW101" s="10" t="s">
        <v>37</v>
      </c>
      <c r="AX101" s="10" t="s">
        <v>82</v>
      </c>
      <c r="AY101" s="213" t="s">
        <v>142</v>
      </c>
    </row>
    <row r="102" s="2" customFormat="1" ht="33" customHeight="1">
      <c r="A102" s="36"/>
      <c r="B102" s="37"/>
      <c r="C102" s="183" t="s">
        <v>167</v>
      </c>
      <c r="D102" s="183" t="s">
        <v>136</v>
      </c>
      <c r="E102" s="184" t="s">
        <v>695</v>
      </c>
      <c r="F102" s="185" t="s">
        <v>696</v>
      </c>
      <c r="G102" s="186" t="s">
        <v>152</v>
      </c>
      <c r="H102" s="187">
        <v>415</v>
      </c>
      <c r="I102" s="188"/>
      <c r="J102" s="189">
        <f>ROUND(I102*H102,2)</f>
        <v>0</v>
      </c>
      <c r="K102" s="185" t="s">
        <v>140</v>
      </c>
      <c r="L102" s="42"/>
      <c r="M102" s="190" t="s">
        <v>31</v>
      </c>
      <c r="N102" s="191" t="s">
        <v>46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141</v>
      </c>
      <c r="AT102" s="194" t="s">
        <v>136</v>
      </c>
      <c r="AU102" s="194" t="s">
        <v>75</v>
      </c>
      <c r="AY102" s="15" t="s">
        <v>142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82</v>
      </c>
      <c r="BK102" s="195">
        <f>ROUND(I102*H102,2)</f>
        <v>0</v>
      </c>
      <c r="BL102" s="15" t="s">
        <v>141</v>
      </c>
      <c r="BM102" s="194" t="s">
        <v>697</v>
      </c>
    </row>
    <row r="103" s="2" customFormat="1">
      <c r="A103" s="36"/>
      <c r="B103" s="37"/>
      <c r="C103" s="38"/>
      <c r="D103" s="196" t="s">
        <v>144</v>
      </c>
      <c r="E103" s="38"/>
      <c r="F103" s="197" t="s">
        <v>698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144</v>
      </c>
      <c r="AU103" s="15" t="s">
        <v>75</v>
      </c>
    </row>
    <row r="104" s="2" customFormat="1">
      <c r="A104" s="36"/>
      <c r="B104" s="37"/>
      <c r="C104" s="38"/>
      <c r="D104" s="201" t="s">
        <v>146</v>
      </c>
      <c r="E104" s="38"/>
      <c r="F104" s="202" t="s">
        <v>699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10" customFormat="1">
      <c r="A105" s="10"/>
      <c r="B105" s="203"/>
      <c r="C105" s="204"/>
      <c r="D105" s="196" t="s">
        <v>148</v>
      </c>
      <c r="E105" s="205" t="s">
        <v>31</v>
      </c>
      <c r="F105" s="206" t="s">
        <v>700</v>
      </c>
      <c r="G105" s="204"/>
      <c r="H105" s="207">
        <v>415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148</v>
      </c>
      <c r="AU105" s="213" t="s">
        <v>75</v>
      </c>
      <c r="AV105" s="10" t="s">
        <v>84</v>
      </c>
      <c r="AW105" s="10" t="s">
        <v>37</v>
      </c>
      <c r="AX105" s="10" t="s">
        <v>82</v>
      </c>
      <c r="AY105" s="213" t="s">
        <v>142</v>
      </c>
    </row>
    <row r="106" s="2" customFormat="1" ht="16.5" customHeight="1">
      <c r="A106" s="36"/>
      <c r="B106" s="37"/>
      <c r="C106" s="183" t="s">
        <v>173</v>
      </c>
      <c r="D106" s="183" t="s">
        <v>136</v>
      </c>
      <c r="E106" s="184" t="s">
        <v>372</v>
      </c>
      <c r="F106" s="185" t="s">
        <v>373</v>
      </c>
      <c r="G106" s="186" t="s">
        <v>367</v>
      </c>
      <c r="H106" s="187">
        <v>35.700000000000003</v>
      </c>
      <c r="I106" s="188"/>
      <c r="J106" s="189">
        <f>ROUND(I106*H106,2)</f>
        <v>0</v>
      </c>
      <c r="K106" s="185" t="s">
        <v>140</v>
      </c>
      <c r="L106" s="42"/>
      <c r="M106" s="190" t="s">
        <v>31</v>
      </c>
      <c r="N106" s="191" t="s">
        <v>46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141</v>
      </c>
      <c r="AT106" s="194" t="s">
        <v>136</v>
      </c>
      <c r="AU106" s="194" t="s">
        <v>75</v>
      </c>
      <c r="AY106" s="15" t="s">
        <v>142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82</v>
      </c>
      <c r="BK106" s="195">
        <f>ROUND(I106*H106,2)</f>
        <v>0</v>
      </c>
      <c r="BL106" s="15" t="s">
        <v>141</v>
      </c>
      <c r="BM106" s="194" t="s">
        <v>701</v>
      </c>
    </row>
    <row r="107" s="2" customFormat="1">
      <c r="A107" s="36"/>
      <c r="B107" s="37"/>
      <c r="C107" s="38"/>
      <c r="D107" s="196" t="s">
        <v>144</v>
      </c>
      <c r="E107" s="38"/>
      <c r="F107" s="197" t="s">
        <v>375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144</v>
      </c>
      <c r="AU107" s="15" t="s">
        <v>75</v>
      </c>
    </row>
    <row r="108" s="2" customFormat="1">
      <c r="A108" s="36"/>
      <c r="B108" s="37"/>
      <c r="C108" s="38"/>
      <c r="D108" s="201" t="s">
        <v>146</v>
      </c>
      <c r="E108" s="38"/>
      <c r="F108" s="202" t="s">
        <v>376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146</v>
      </c>
      <c r="AU108" s="15" t="s">
        <v>75</v>
      </c>
    </row>
    <row r="109" s="10" customFormat="1">
      <c r="A109" s="10"/>
      <c r="B109" s="203"/>
      <c r="C109" s="204"/>
      <c r="D109" s="196" t="s">
        <v>148</v>
      </c>
      <c r="E109" s="205" t="s">
        <v>31</v>
      </c>
      <c r="F109" s="206" t="s">
        <v>702</v>
      </c>
      <c r="G109" s="204"/>
      <c r="H109" s="207">
        <v>35.700000000000003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148</v>
      </c>
      <c r="AU109" s="213" t="s">
        <v>75</v>
      </c>
      <c r="AV109" s="10" t="s">
        <v>84</v>
      </c>
      <c r="AW109" s="10" t="s">
        <v>37</v>
      </c>
      <c r="AX109" s="10" t="s">
        <v>82</v>
      </c>
      <c r="AY109" s="213" t="s">
        <v>142</v>
      </c>
    </row>
    <row r="110" s="2" customFormat="1" ht="21.75" customHeight="1">
      <c r="A110" s="36"/>
      <c r="B110" s="37"/>
      <c r="C110" s="183" t="s">
        <v>179</v>
      </c>
      <c r="D110" s="183" t="s">
        <v>136</v>
      </c>
      <c r="E110" s="184" t="s">
        <v>379</v>
      </c>
      <c r="F110" s="185" t="s">
        <v>380</v>
      </c>
      <c r="G110" s="186" t="s">
        <v>367</v>
      </c>
      <c r="H110" s="187">
        <v>35.700000000000003</v>
      </c>
      <c r="I110" s="188"/>
      <c r="J110" s="189">
        <f>ROUND(I110*H110,2)</f>
        <v>0</v>
      </c>
      <c r="K110" s="185" t="s">
        <v>140</v>
      </c>
      <c r="L110" s="42"/>
      <c r="M110" s="190" t="s">
        <v>31</v>
      </c>
      <c r="N110" s="191" t="s">
        <v>46</v>
      </c>
      <c r="O110" s="82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4" t="s">
        <v>141</v>
      </c>
      <c r="AT110" s="194" t="s">
        <v>136</v>
      </c>
      <c r="AU110" s="194" t="s">
        <v>75</v>
      </c>
      <c r="AY110" s="15" t="s">
        <v>142</v>
      </c>
      <c r="BE110" s="195">
        <f>IF(N110="základní",J110,0)</f>
        <v>0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5" t="s">
        <v>82</v>
      </c>
      <c r="BK110" s="195">
        <f>ROUND(I110*H110,2)</f>
        <v>0</v>
      </c>
      <c r="BL110" s="15" t="s">
        <v>141</v>
      </c>
      <c r="BM110" s="194" t="s">
        <v>703</v>
      </c>
    </row>
    <row r="111" s="2" customFormat="1">
      <c r="A111" s="36"/>
      <c r="B111" s="37"/>
      <c r="C111" s="38"/>
      <c r="D111" s="196" t="s">
        <v>144</v>
      </c>
      <c r="E111" s="38"/>
      <c r="F111" s="197" t="s">
        <v>382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144</v>
      </c>
      <c r="AU111" s="15" t="s">
        <v>75</v>
      </c>
    </row>
    <row r="112" s="2" customFormat="1">
      <c r="A112" s="36"/>
      <c r="B112" s="37"/>
      <c r="C112" s="38"/>
      <c r="D112" s="201" t="s">
        <v>146</v>
      </c>
      <c r="E112" s="38"/>
      <c r="F112" s="202" t="s">
        <v>383</v>
      </c>
      <c r="G112" s="38"/>
      <c r="H112" s="38"/>
      <c r="I112" s="198"/>
      <c r="J112" s="38"/>
      <c r="K112" s="38"/>
      <c r="L112" s="42"/>
      <c r="M112" s="199"/>
      <c r="N112" s="200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146</v>
      </c>
      <c r="AU112" s="15" t="s">
        <v>75</v>
      </c>
    </row>
    <row r="113" s="2" customFormat="1" ht="24.15" customHeight="1">
      <c r="A113" s="36"/>
      <c r="B113" s="37"/>
      <c r="C113" s="183" t="s">
        <v>184</v>
      </c>
      <c r="D113" s="183" t="s">
        <v>136</v>
      </c>
      <c r="E113" s="184" t="s">
        <v>385</v>
      </c>
      <c r="F113" s="185" t="s">
        <v>386</v>
      </c>
      <c r="G113" s="186" t="s">
        <v>367</v>
      </c>
      <c r="H113" s="187">
        <v>71.400000000000006</v>
      </c>
      <c r="I113" s="188"/>
      <c r="J113" s="189">
        <f>ROUND(I113*H113,2)</f>
        <v>0</v>
      </c>
      <c r="K113" s="185" t="s">
        <v>140</v>
      </c>
      <c r="L113" s="42"/>
      <c r="M113" s="190" t="s">
        <v>31</v>
      </c>
      <c r="N113" s="191" t="s">
        <v>46</v>
      </c>
      <c r="O113" s="82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4" t="s">
        <v>141</v>
      </c>
      <c r="AT113" s="194" t="s">
        <v>136</v>
      </c>
      <c r="AU113" s="194" t="s">
        <v>75</v>
      </c>
      <c r="AY113" s="15" t="s">
        <v>142</v>
      </c>
      <c r="BE113" s="195">
        <f>IF(N113="základní",J113,0)</f>
        <v>0</v>
      </c>
      <c r="BF113" s="195">
        <f>IF(N113="snížená",J113,0)</f>
        <v>0</v>
      </c>
      <c r="BG113" s="195">
        <f>IF(N113="zákl. přenesená",J113,0)</f>
        <v>0</v>
      </c>
      <c r="BH113" s="195">
        <f>IF(N113="sníž. přenesená",J113,0)</f>
        <v>0</v>
      </c>
      <c r="BI113" s="195">
        <f>IF(N113="nulová",J113,0)</f>
        <v>0</v>
      </c>
      <c r="BJ113" s="15" t="s">
        <v>82</v>
      </c>
      <c r="BK113" s="195">
        <f>ROUND(I113*H113,2)</f>
        <v>0</v>
      </c>
      <c r="BL113" s="15" t="s">
        <v>141</v>
      </c>
      <c r="BM113" s="194" t="s">
        <v>704</v>
      </c>
    </row>
    <row r="114" s="2" customFormat="1">
      <c r="A114" s="36"/>
      <c r="B114" s="37"/>
      <c r="C114" s="38"/>
      <c r="D114" s="196" t="s">
        <v>144</v>
      </c>
      <c r="E114" s="38"/>
      <c r="F114" s="197" t="s">
        <v>388</v>
      </c>
      <c r="G114" s="38"/>
      <c r="H114" s="38"/>
      <c r="I114" s="198"/>
      <c r="J114" s="38"/>
      <c r="K114" s="38"/>
      <c r="L114" s="42"/>
      <c r="M114" s="199"/>
      <c r="N114" s="200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144</v>
      </c>
      <c r="AU114" s="15" t="s">
        <v>75</v>
      </c>
    </row>
    <row r="115" s="2" customFormat="1">
      <c r="A115" s="36"/>
      <c r="B115" s="37"/>
      <c r="C115" s="38"/>
      <c r="D115" s="201" t="s">
        <v>146</v>
      </c>
      <c r="E115" s="38"/>
      <c r="F115" s="202" t="s">
        <v>389</v>
      </c>
      <c r="G115" s="38"/>
      <c r="H115" s="38"/>
      <c r="I115" s="198"/>
      <c r="J115" s="38"/>
      <c r="K115" s="38"/>
      <c r="L115" s="42"/>
      <c r="M115" s="199"/>
      <c r="N115" s="200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146</v>
      </c>
      <c r="AU115" s="15" t="s">
        <v>75</v>
      </c>
    </row>
    <row r="116" s="10" customFormat="1">
      <c r="A116" s="10"/>
      <c r="B116" s="203"/>
      <c r="C116" s="204"/>
      <c r="D116" s="196" t="s">
        <v>148</v>
      </c>
      <c r="E116" s="205" t="s">
        <v>31</v>
      </c>
      <c r="F116" s="206" t="s">
        <v>705</v>
      </c>
      <c r="G116" s="204"/>
      <c r="H116" s="207">
        <v>71.400000000000006</v>
      </c>
      <c r="I116" s="208"/>
      <c r="J116" s="204"/>
      <c r="K116" s="204"/>
      <c r="L116" s="209"/>
      <c r="M116" s="239"/>
      <c r="N116" s="240"/>
      <c r="O116" s="240"/>
      <c r="P116" s="240"/>
      <c r="Q116" s="240"/>
      <c r="R116" s="240"/>
      <c r="S116" s="240"/>
      <c r="T116" s="241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3" t="s">
        <v>148</v>
      </c>
      <c r="AU116" s="213" t="s">
        <v>75</v>
      </c>
      <c r="AV116" s="10" t="s">
        <v>84</v>
      </c>
      <c r="AW116" s="10" t="s">
        <v>37</v>
      </c>
      <c r="AX116" s="10" t="s">
        <v>82</v>
      </c>
      <c r="AY116" s="213" t="s">
        <v>142</v>
      </c>
    </row>
    <row r="117" s="2" customFormat="1" ht="6.96" customHeight="1">
      <c r="A117" s="36"/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42"/>
      <c r="M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</sheetData>
  <sheetProtection sheet="1" autoFilter="0" formatColumns="0" formatRows="0" objects="1" scenarios="1" spinCount="100000" saltValue="tGmaIOc1ZisUYTlAKMWDL4CcqZdRKZrDkgHSsf6KwCncCxKUYKBzCXU+ZDoj5yXd2Y7aEVP4ftBYRCiJRCEV4Q==" hashValue="Y2kaKcoaGFghzBXgJuROijMjPw7UY+pFsWupLpnFXS74AjRR9zdh7DX2zhw45ScsygsqZZ1loSyFpLB9zAihyg==" algorithmName="SHA-512" password="CC35"/>
  <autoFilter ref="C84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2/184808211"/>
    <hyperlink ref="F92" r:id="rId2" display="https://podminky.urs.cz/item/CS_URS_2022_02/184851256"/>
    <hyperlink ref="F96" r:id="rId3" display="https://podminky.urs.cz/item/CS_URS_2022_02/111151131"/>
    <hyperlink ref="F100" r:id="rId4" display="https://podminky.urs.cz/item/CS_URS_2022_02/184911111"/>
    <hyperlink ref="F104" r:id="rId5" display="https://podminky.urs.cz/item/CS_URS_2022_02/185804214"/>
    <hyperlink ref="F108" r:id="rId6" display="https://podminky.urs.cz/item/CS_URS_2022_02/185804312"/>
    <hyperlink ref="F112" r:id="rId7" display="https://podminky.urs.cz/item/CS_URS_2022_02/185851121"/>
    <hyperlink ref="F115" r:id="rId8" display="https://podminky.urs.cz/item/CS_URS_2022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stavby'!K6</f>
        <v>Realizace interakčních prvků IP8, IP17, IP20B, IP26, IÚ 38 v k.ú. Němčičky u Hustopečí</v>
      </c>
      <c r="F7" s="140"/>
      <c r="G7" s="140"/>
      <c r="H7" s="140"/>
      <c r="L7" s="18"/>
    </row>
    <row r="8" s="1" customFormat="1" ht="12" customHeight="1">
      <c r="B8" s="18"/>
      <c r="D8" s="140" t="s">
        <v>115</v>
      </c>
      <c r="L8" s="18"/>
    </row>
    <row r="9" s="2" customFormat="1" ht="16.5" customHeight="1">
      <c r="A9" s="36"/>
      <c r="B9" s="42"/>
      <c r="C9" s="36"/>
      <c r="D9" s="36"/>
      <c r="E9" s="141" t="s">
        <v>669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706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31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18. 10. 2022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31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32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34</v>
      </c>
      <c r="E22" s="36"/>
      <c r="F22" s="36"/>
      <c r="G22" s="36"/>
      <c r="H22" s="36"/>
      <c r="I22" s="140" t="s">
        <v>27</v>
      </c>
      <c r="J22" s="131" t="s">
        <v>35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36</v>
      </c>
      <c r="F23" s="36"/>
      <c r="G23" s="36"/>
      <c r="H23" s="36"/>
      <c r="I23" s="140" t="s">
        <v>30</v>
      </c>
      <c r="J23" s="131" t="s">
        <v>31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38</v>
      </c>
      <c r="E25" s="36"/>
      <c r="F25" s="36"/>
      <c r="G25" s="36"/>
      <c r="H25" s="36"/>
      <c r="I25" s="140" t="s">
        <v>27</v>
      </c>
      <c r="J25" s="131" t="s">
        <v>31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30</v>
      </c>
      <c r="J26" s="131" t="s">
        <v>31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ROUND((SUM(BE85:BE112)),  2)</f>
        <v>0</v>
      </c>
      <c r="G35" s="36"/>
      <c r="H35" s="36"/>
      <c r="I35" s="155">
        <v>0.20999999999999999</v>
      </c>
      <c r="J35" s="154">
        <f>ROUND(((SUM(BE85:BE112))*I35),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ROUND((SUM(BF85:BF112)),  2)</f>
        <v>0</v>
      </c>
      <c r="G36" s="36"/>
      <c r="H36" s="36"/>
      <c r="I36" s="155">
        <v>0.14999999999999999</v>
      </c>
      <c r="J36" s="154">
        <f>ROUND(((SUM(BF85:BF112))*I36),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ROUND((SUM(BG85:BG112)),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ROUND((SUM(BH85:BH112)),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ROUND((SUM(BI85:BI112)),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Realizace interakčních prvků IP8, IP17, IP20B, IP26, IÚ 38 v k.ú. Němčičky u Hustopečí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669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SO-022 - 2.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Němčičky u Hustopečí</v>
      </c>
      <c r="G56" s="38"/>
      <c r="H56" s="38"/>
      <c r="I56" s="30" t="s">
        <v>24</v>
      </c>
      <c r="J56" s="70" t="str">
        <f>IF(J14="","",J14)</f>
        <v>18. 10. 2022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ČR-Státní pozemkový úřad</v>
      </c>
      <c r="G58" s="38"/>
      <c r="H58" s="38"/>
      <c r="I58" s="30" t="s">
        <v>34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32</v>
      </c>
      <c r="D59" s="38"/>
      <c r="E59" s="38"/>
      <c r="F59" s="25" t="str">
        <f>IF(E20="","",E20)</f>
        <v>Vyplň údaj</v>
      </c>
      <c r="G59" s="38"/>
      <c r="H59" s="38"/>
      <c r="I59" s="30" t="s">
        <v>38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120</v>
      </c>
      <c r="D61" s="169"/>
      <c r="E61" s="169"/>
      <c r="F61" s="169"/>
      <c r="G61" s="169"/>
      <c r="H61" s="169"/>
      <c r="I61" s="169"/>
      <c r="J61" s="170" t="s">
        <v>121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122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123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6.25" customHeight="1">
      <c r="A73" s="36"/>
      <c r="B73" s="37"/>
      <c r="C73" s="38"/>
      <c r="D73" s="38"/>
      <c r="E73" s="167" t="str">
        <f>E7</f>
        <v>Realizace interakčních prvků IP8, IP17, IP20B, IP26, IÚ 38 v k.ú. Němčičky u Hustopečí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115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669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117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SO-022 - 2.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Němčičky u Hustopečí</v>
      </c>
      <c r="G79" s="38"/>
      <c r="H79" s="38"/>
      <c r="I79" s="30" t="s">
        <v>24</v>
      </c>
      <c r="J79" s="70" t="str">
        <f>IF(J14="","",J14)</f>
        <v>18. 10. 2022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ČR-Státní pozemkový úřad</v>
      </c>
      <c r="G81" s="38"/>
      <c r="H81" s="38"/>
      <c r="I81" s="30" t="s">
        <v>34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32</v>
      </c>
      <c r="D82" s="38"/>
      <c r="E82" s="38"/>
      <c r="F82" s="25" t="str">
        <f>IF(E20="","",E20)</f>
        <v>Vyplň údaj</v>
      </c>
      <c r="G82" s="38"/>
      <c r="H82" s="38"/>
      <c r="I82" s="30" t="s">
        <v>38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124</v>
      </c>
      <c r="D84" s="175" t="s">
        <v>60</v>
      </c>
      <c r="E84" s="175" t="s">
        <v>56</v>
      </c>
      <c r="F84" s="175" t="s">
        <v>57</v>
      </c>
      <c r="G84" s="175" t="s">
        <v>125</v>
      </c>
      <c r="H84" s="175" t="s">
        <v>126</v>
      </c>
      <c r="I84" s="175" t="s">
        <v>127</v>
      </c>
      <c r="J84" s="175" t="s">
        <v>121</v>
      </c>
      <c r="K84" s="176" t="s">
        <v>128</v>
      </c>
      <c r="L84" s="177"/>
      <c r="M84" s="90" t="s">
        <v>31</v>
      </c>
      <c r="N84" s="91" t="s">
        <v>45</v>
      </c>
      <c r="O84" s="91" t="s">
        <v>129</v>
      </c>
      <c r="P84" s="91" t="s">
        <v>130</v>
      </c>
      <c r="Q84" s="91" t="s">
        <v>131</v>
      </c>
      <c r="R84" s="91" t="s">
        <v>132</v>
      </c>
      <c r="S84" s="91" t="s">
        <v>133</v>
      </c>
      <c r="T84" s="92" t="s">
        <v>134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135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SUM(P86:P112)</f>
        <v>0</v>
      </c>
      <c r="Q85" s="94"/>
      <c r="R85" s="180">
        <f>SUM(R86:R112)</f>
        <v>0.0011800000000000001</v>
      </c>
      <c r="S85" s="94"/>
      <c r="T85" s="181">
        <f>SUM(T86:T112)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122</v>
      </c>
      <c r="BK85" s="182">
        <f>SUM(BK86:BK112)</f>
        <v>0</v>
      </c>
    </row>
    <row r="86" s="2" customFormat="1" ht="24.15" customHeight="1">
      <c r="A86" s="36"/>
      <c r="B86" s="37"/>
      <c r="C86" s="183" t="s">
        <v>82</v>
      </c>
      <c r="D86" s="183" t="s">
        <v>136</v>
      </c>
      <c r="E86" s="184" t="s">
        <v>671</v>
      </c>
      <c r="F86" s="185" t="s">
        <v>672</v>
      </c>
      <c r="G86" s="186" t="s">
        <v>216</v>
      </c>
      <c r="H86" s="187">
        <v>360</v>
      </c>
      <c r="I86" s="188"/>
      <c r="J86" s="189">
        <f>ROUND(I86*H86,2)</f>
        <v>0</v>
      </c>
      <c r="K86" s="185" t="s">
        <v>140</v>
      </c>
      <c r="L86" s="42"/>
      <c r="M86" s="190" t="s">
        <v>31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141</v>
      </c>
      <c r="AT86" s="194" t="s">
        <v>136</v>
      </c>
      <c r="AU86" s="194" t="s">
        <v>75</v>
      </c>
      <c r="AY86" s="15" t="s">
        <v>142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141</v>
      </c>
      <c r="BM86" s="194" t="s">
        <v>707</v>
      </c>
    </row>
    <row r="87" s="2" customFormat="1">
      <c r="A87" s="36"/>
      <c r="B87" s="37"/>
      <c r="C87" s="38"/>
      <c r="D87" s="196" t="s">
        <v>144</v>
      </c>
      <c r="E87" s="38"/>
      <c r="F87" s="197" t="s">
        <v>674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144</v>
      </c>
      <c r="AU87" s="15" t="s">
        <v>75</v>
      </c>
    </row>
    <row r="88" s="2" customFormat="1">
      <c r="A88" s="36"/>
      <c r="B88" s="37"/>
      <c r="C88" s="38"/>
      <c r="D88" s="201" t="s">
        <v>146</v>
      </c>
      <c r="E88" s="38"/>
      <c r="F88" s="202" t="s">
        <v>675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146</v>
      </c>
      <c r="AU88" s="15" t="s">
        <v>75</v>
      </c>
    </row>
    <row r="89" s="10" customFormat="1">
      <c r="A89" s="10"/>
      <c r="B89" s="203"/>
      <c r="C89" s="204"/>
      <c r="D89" s="196" t="s">
        <v>148</v>
      </c>
      <c r="E89" s="205" t="s">
        <v>31</v>
      </c>
      <c r="F89" s="206" t="s">
        <v>676</v>
      </c>
      <c r="G89" s="204"/>
      <c r="H89" s="207">
        <v>360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148</v>
      </c>
      <c r="AU89" s="213" t="s">
        <v>75</v>
      </c>
      <c r="AV89" s="10" t="s">
        <v>84</v>
      </c>
      <c r="AW89" s="10" t="s">
        <v>37</v>
      </c>
      <c r="AX89" s="10" t="s">
        <v>82</v>
      </c>
      <c r="AY89" s="213" t="s">
        <v>142</v>
      </c>
    </row>
    <row r="90" s="2" customFormat="1" ht="24.15" customHeight="1">
      <c r="A90" s="36"/>
      <c r="B90" s="37"/>
      <c r="C90" s="183" t="s">
        <v>84</v>
      </c>
      <c r="D90" s="183" t="s">
        <v>136</v>
      </c>
      <c r="E90" s="184" t="s">
        <v>677</v>
      </c>
      <c r="F90" s="185" t="s">
        <v>678</v>
      </c>
      <c r="G90" s="186" t="s">
        <v>139</v>
      </c>
      <c r="H90" s="187">
        <v>1.012</v>
      </c>
      <c r="I90" s="188"/>
      <c r="J90" s="189">
        <f>ROUND(I90*H90,2)</f>
        <v>0</v>
      </c>
      <c r="K90" s="185" t="s">
        <v>140</v>
      </c>
      <c r="L90" s="42"/>
      <c r="M90" s="190" t="s">
        <v>31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141</v>
      </c>
      <c r="AT90" s="194" t="s">
        <v>136</v>
      </c>
      <c r="AU90" s="194" t="s">
        <v>75</v>
      </c>
      <c r="AY90" s="15" t="s">
        <v>142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141</v>
      </c>
      <c r="BM90" s="194" t="s">
        <v>708</v>
      </c>
    </row>
    <row r="91" s="2" customFormat="1">
      <c r="A91" s="36"/>
      <c r="B91" s="37"/>
      <c r="C91" s="38"/>
      <c r="D91" s="196" t="s">
        <v>144</v>
      </c>
      <c r="E91" s="38"/>
      <c r="F91" s="197" t="s">
        <v>680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144</v>
      </c>
      <c r="AU91" s="15" t="s">
        <v>75</v>
      </c>
    </row>
    <row r="92" s="2" customFormat="1">
      <c r="A92" s="36"/>
      <c r="B92" s="37"/>
      <c r="C92" s="38"/>
      <c r="D92" s="201" t="s">
        <v>146</v>
      </c>
      <c r="E92" s="38"/>
      <c r="F92" s="202" t="s">
        <v>681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146</v>
      </c>
      <c r="AU92" s="15" t="s">
        <v>75</v>
      </c>
    </row>
    <row r="93" s="10" customFormat="1">
      <c r="A93" s="10"/>
      <c r="B93" s="203"/>
      <c r="C93" s="204"/>
      <c r="D93" s="196" t="s">
        <v>148</v>
      </c>
      <c r="E93" s="205" t="s">
        <v>31</v>
      </c>
      <c r="F93" s="206" t="s">
        <v>682</v>
      </c>
      <c r="G93" s="204"/>
      <c r="H93" s="207">
        <v>1.012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148</v>
      </c>
      <c r="AU93" s="213" t="s">
        <v>75</v>
      </c>
      <c r="AV93" s="10" t="s">
        <v>84</v>
      </c>
      <c r="AW93" s="10" t="s">
        <v>37</v>
      </c>
      <c r="AX93" s="10" t="s">
        <v>82</v>
      </c>
      <c r="AY93" s="213" t="s">
        <v>142</v>
      </c>
    </row>
    <row r="94" s="2" customFormat="1" ht="24.15" customHeight="1">
      <c r="A94" s="36"/>
      <c r="B94" s="37"/>
      <c r="C94" s="183" t="s">
        <v>156</v>
      </c>
      <c r="D94" s="183" t="s">
        <v>136</v>
      </c>
      <c r="E94" s="184" t="s">
        <v>683</v>
      </c>
      <c r="F94" s="185" t="s">
        <v>684</v>
      </c>
      <c r="G94" s="186" t="s">
        <v>152</v>
      </c>
      <c r="H94" s="187">
        <v>2574</v>
      </c>
      <c r="I94" s="188"/>
      <c r="J94" s="189">
        <f>ROUND(I94*H94,2)</f>
        <v>0</v>
      </c>
      <c r="K94" s="185" t="s">
        <v>140</v>
      </c>
      <c r="L94" s="42"/>
      <c r="M94" s="190" t="s">
        <v>31</v>
      </c>
      <c r="N94" s="191" t="s">
        <v>46</v>
      </c>
      <c r="O94" s="82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141</v>
      </c>
      <c r="AT94" s="194" t="s">
        <v>136</v>
      </c>
      <c r="AU94" s="194" t="s">
        <v>75</v>
      </c>
      <c r="AY94" s="15" t="s">
        <v>142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141</v>
      </c>
      <c r="BM94" s="194" t="s">
        <v>709</v>
      </c>
    </row>
    <row r="95" s="2" customFormat="1">
      <c r="A95" s="36"/>
      <c r="B95" s="37"/>
      <c r="C95" s="38"/>
      <c r="D95" s="196" t="s">
        <v>144</v>
      </c>
      <c r="E95" s="38"/>
      <c r="F95" s="197" t="s">
        <v>686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144</v>
      </c>
      <c r="AU95" s="15" t="s">
        <v>75</v>
      </c>
    </row>
    <row r="96" s="2" customFormat="1">
      <c r="A96" s="36"/>
      <c r="B96" s="37"/>
      <c r="C96" s="38"/>
      <c r="D96" s="201" t="s">
        <v>146</v>
      </c>
      <c r="E96" s="38"/>
      <c r="F96" s="202" t="s">
        <v>687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146</v>
      </c>
      <c r="AU96" s="15" t="s">
        <v>75</v>
      </c>
    </row>
    <row r="97" s="10" customFormat="1">
      <c r="A97" s="10"/>
      <c r="B97" s="203"/>
      <c r="C97" s="204"/>
      <c r="D97" s="196" t="s">
        <v>148</v>
      </c>
      <c r="E97" s="205" t="s">
        <v>31</v>
      </c>
      <c r="F97" s="206" t="s">
        <v>688</v>
      </c>
      <c r="G97" s="204"/>
      <c r="H97" s="207">
        <v>2574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148</v>
      </c>
      <c r="AU97" s="213" t="s">
        <v>75</v>
      </c>
      <c r="AV97" s="10" t="s">
        <v>84</v>
      </c>
      <c r="AW97" s="10" t="s">
        <v>37</v>
      </c>
      <c r="AX97" s="10" t="s">
        <v>82</v>
      </c>
      <c r="AY97" s="213" t="s">
        <v>142</v>
      </c>
    </row>
    <row r="98" s="2" customFormat="1" ht="16.5" customHeight="1">
      <c r="A98" s="36"/>
      <c r="B98" s="37"/>
      <c r="C98" s="183" t="s">
        <v>141</v>
      </c>
      <c r="D98" s="183" t="s">
        <v>136</v>
      </c>
      <c r="E98" s="184" t="s">
        <v>689</v>
      </c>
      <c r="F98" s="185" t="s">
        <v>690</v>
      </c>
      <c r="G98" s="186" t="s">
        <v>216</v>
      </c>
      <c r="H98" s="187">
        <v>59</v>
      </c>
      <c r="I98" s="188"/>
      <c r="J98" s="189">
        <f>ROUND(I98*H98,2)</f>
        <v>0</v>
      </c>
      <c r="K98" s="185" t="s">
        <v>140</v>
      </c>
      <c r="L98" s="42"/>
      <c r="M98" s="190" t="s">
        <v>31</v>
      </c>
      <c r="N98" s="191" t="s">
        <v>46</v>
      </c>
      <c r="O98" s="82"/>
      <c r="P98" s="192">
        <f>O98*H98</f>
        <v>0</v>
      </c>
      <c r="Q98" s="192">
        <v>2.0000000000000002E-05</v>
      </c>
      <c r="R98" s="192">
        <f>Q98*H98</f>
        <v>0.0011800000000000001</v>
      </c>
      <c r="S98" s="192">
        <v>0</v>
      </c>
      <c r="T98" s="19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4" t="s">
        <v>141</v>
      </c>
      <c r="AT98" s="194" t="s">
        <v>136</v>
      </c>
      <c r="AU98" s="194" t="s">
        <v>75</v>
      </c>
      <c r="AY98" s="15" t="s">
        <v>142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5" t="s">
        <v>82</v>
      </c>
      <c r="BK98" s="195">
        <f>ROUND(I98*H98,2)</f>
        <v>0</v>
      </c>
      <c r="BL98" s="15" t="s">
        <v>141</v>
      </c>
      <c r="BM98" s="194" t="s">
        <v>710</v>
      </c>
    </row>
    <row r="99" s="2" customFormat="1">
      <c r="A99" s="36"/>
      <c r="B99" s="37"/>
      <c r="C99" s="38"/>
      <c r="D99" s="196" t="s">
        <v>144</v>
      </c>
      <c r="E99" s="38"/>
      <c r="F99" s="197" t="s">
        <v>692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144</v>
      </c>
      <c r="AU99" s="15" t="s">
        <v>75</v>
      </c>
    </row>
    <row r="100" s="2" customFormat="1">
      <c r="A100" s="36"/>
      <c r="B100" s="37"/>
      <c r="C100" s="38"/>
      <c r="D100" s="201" t="s">
        <v>146</v>
      </c>
      <c r="E100" s="38"/>
      <c r="F100" s="202" t="s">
        <v>693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10" customFormat="1">
      <c r="A101" s="10"/>
      <c r="B101" s="203"/>
      <c r="C101" s="204"/>
      <c r="D101" s="196" t="s">
        <v>148</v>
      </c>
      <c r="E101" s="205" t="s">
        <v>31</v>
      </c>
      <c r="F101" s="206" t="s">
        <v>694</v>
      </c>
      <c r="G101" s="204"/>
      <c r="H101" s="207">
        <v>59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148</v>
      </c>
      <c r="AU101" s="213" t="s">
        <v>75</v>
      </c>
      <c r="AV101" s="10" t="s">
        <v>84</v>
      </c>
      <c r="AW101" s="10" t="s">
        <v>37</v>
      </c>
      <c r="AX101" s="10" t="s">
        <v>82</v>
      </c>
      <c r="AY101" s="213" t="s">
        <v>142</v>
      </c>
    </row>
    <row r="102" s="2" customFormat="1" ht="16.5" customHeight="1">
      <c r="A102" s="36"/>
      <c r="B102" s="37"/>
      <c r="C102" s="183" t="s">
        <v>167</v>
      </c>
      <c r="D102" s="183" t="s">
        <v>136</v>
      </c>
      <c r="E102" s="184" t="s">
        <v>372</v>
      </c>
      <c r="F102" s="185" t="s">
        <v>373</v>
      </c>
      <c r="G102" s="186" t="s">
        <v>367</v>
      </c>
      <c r="H102" s="187">
        <v>21.420000000000002</v>
      </c>
      <c r="I102" s="188"/>
      <c r="J102" s="189">
        <f>ROUND(I102*H102,2)</f>
        <v>0</v>
      </c>
      <c r="K102" s="185" t="s">
        <v>140</v>
      </c>
      <c r="L102" s="42"/>
      <c r="M102" s="190" t="s">
        <v>31</v>
      </c>
      <c r="N102" s="191" t="s">
        <v>46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141</v>
      </c>
      <c r="AT102" s="194" t="s">
        <v>136</v>
      </c>
      <c r="AU102" s="194" t="s">
        <v>75</v>
      </c>
      <c r="AY102" s="15" t="s">
        <v>142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82</v>
      </c>
      <c r="BK102" s="195">
        <f>ROUND(I102*H102,2)</f>
        <v>0</v>
      </c>
      <c r="BL102" s="15" t="s">
        <v>141</v>
      </c>
      <c r="BM102" s="194" t="s">
        <v>711</v>
      </c>
    </row>
    <row r="103" s="2" customFormat="1">
      <c r="A103" s="36"/>
      <c r="B103" s="37"/>
      <c r="C103" s="38"/>
      <c r="D103" s="196" t="s">
        <v>144</v>
      </c>
      <c r="E103" s="38"/>
      <c r="F103" s="197" t="s">
        <v>375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144</v>
      </c>
      <c r="AU103" s="15" t="s">
        <v>75</v>
      </c>
    </row>
    <row r="104" s="2" customFormat="1">
      <c r="A104" s="36"/>
      <c r="B104" s="37"/>
      <c r="C104" s="38"/>
      <c r="D104" s="201" t="s">
        <v>146</v>
      </c>
      <c r="E104" s="38"/>
      <c r="F104" s="202" t="s">
        <v>376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10" customFormat="1">
      <c r="A105" s="10"/>
      <c r="B105" s="203"/>
      <c r="C105" s="204"/>
      <c r="D105" s="196" t="s">
        <v>148</v>
      </c>
      <c r="E105" s="205" t="s">
        <v>31</v>
      </c>
      <c r="F105" s="206" t="s">
        <v>712</v>
      </c>
      <c r="G105" s="204"/>
      <c r="H105" s="207">
        <v>21.420000000000002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148</v>
      </c>
      <c r="AU105" s="213" t="s">
        <v>75</v>
      </c>
      <c r="AV105" s="10" t="s">
        <v>84</v>
      </c>
      <c r="AW105" s="10" t="s">
        <v>37</v>
      </c>
      <c r="AX105" s="10" t="s">
        <v>82</v>
      </c>
      <c r="AY105" s="213" t="s">
        <v>142</v>
      </c>
    </row>
    <row r="106" s="2" customFormat="1" ht="21.75" customHeight="1">
      <c r="A106" s="36"/>
      <c r="B106" s="37"/>
      <c r="C106" s="183" t="s">
        <v>173</v>
      </c>
      <c r="D106" s="183" t="s">
        <v>136</v>
      </c>
      <c r="E106" s="184" t="s">
        <v>379</v>
      </c>
      <c r="F106" s="185" t="s">
        <v>380</v>
      </c>
      <c r="G106" s="186" t="s">
        <v>367</v>
      </c>
      <c r="H106" s="187">
        <v>21.420000000000002</v>
      </c>
      <c r="I106" s="188"/>
      <c r="J106" s="189">
        <f>ROUND(I106*H106,2)</f>
        <v>0</v>
      </c>
      <c r="K106" s="185" t="s">
        <v>140</v>
      </c>
      <c r="L106" s="42"/>
      <c r="M106" s="190" t="s">
        <v>31</v>
      </c>
      <c r="N106" s="191" t="s">
        <v>46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141</v>
      </c>
      <c r="AT106" s="194" t="s">
        <v>136</v>
      </c>
      <c r="AU106" s="194" t="s">
        <v>75</v>
      </c>
      <c r="AY106" s="15" t="s">
        <v>142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82</v>
      </c>
      <c r="BK106" s="195">
        <f>ROUND(I106*H106,2)</f>
        <v>0</v>
      </c>
      <c r="BL106" s="15" t="s">
        <v>141</v>
      </c>
      <c r="BM106" s="194" t="s">
        <v>713</v>
      </c>
    </row>
    <row r="107" s="2" customFormat="1">
      <c r="A107" s="36"/>
      <c r="B107" s="37"/>
      <c r="C107" s="38"/>
      <c r="D107" s="196" t="s">
        <v>144</v>
      </c>
      <c r="E107" s="38"/>
      <c r="F107" s="197" t="s">
        <v>382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144</v>
      </c>
      <c r="AU107" s="15" t="s">
        <v>75</v>
      </c>
    </row>
    <row r="108" s="2" customFormat="1">
      <c r="A108" s="36"/>
      <c r="B108" s="37"/>
      <c r="C108" s="38"/>
      <c r="D108" s="201" t="s">
        <v>146</v>
      </c>
      <c r="E108" s="38"/>
      <c r="F108" s="202" t="s">
        <v>383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146</v>
      </c>
      <c r="AU108" s="15" t="s">
        <v>75</v>
      </c>
    </row>
    <row r="109" s="2" customFormat="1" ht="24.15" customHeight="1">
      <c r="A109" s="36"/>
      <c r="B109" s="37"/>
      <c r="C109" s="183" t="s">
        <v>179</v>
      </c>
      <c r="D109" s="183" t="s">
        <v>136</v>
      </c>
      <c r="E109" s="184" t="s">
        <v>385</v>
      </c>
      <c r="F109" s="185" t="s">
        <v>386</v>
      </c>
      <c r="G109" s="186" t="s">
        <v>367</v>
      </c>
      <c r="H109" s="187">
        <v>42.840000000000003</v>
      </c>
      <c r="I109" s="188"/>
      <c r="J109" s="189">
        <f>ROUND(I109*H109,2)</f>
        <v>0</v>
      </c>
      <c r="K109" s="185" t="s">
        <v>140</v>
      </c>
      <c r="L109" s="42"/>
      <c r="M109" s="190" t="s">
        <v>31</v>
      </c>
      <c r="N109" s="191" t="s">
        <v>46</v>
      </c>
      <c r="O109" s="82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4" t="s">
        <v>141</v>
      </c>
      <c r="AT109" s="194" t="s">
        <v>136</v>
      </c>
      <c r="AU109" s="194" t="s">
        <v>75</v>
      </c>
      <c r="AY109" s="15" t="s">
        <v>142</v>
      </c>
      <c r="BE109" s="195">
        <f>IF(N109="základní",J109,0)</f>
        <v>0</v>
      </c>
      <c r="BF109" s="195">
        <f>IF(N109="snížená",J109,0)</f>
        <v>0</v>
      </c>
      <c r="BG109" s="195">
        <f>IF(N109="zákl. přenesená",J109,0)</f>
        <v>0</v>
      </c>
      <c r="BH109" s="195">
        <f>IF(N109="sníž. přenesená",J109,0)</f>
        <v>0</v>
      </c>
      <c r="BI109" s="195">
        <f>IF(N109="nulová",J109,0)</f>
        <v>0</v>
      </c>
      <c r="BJ109" s="15" t="s">
        <v>82</v>
      </c>
      <c r="BK109" s="195">
        <f>ROUND(I109*H109,2)</f>
        <v>0</v>
      </c>
      <c r="BL109" s="15" t="s">
        <v>141</v>
      </c>
      <c r="BM109" s="194" t="s">
        <v>714</v>
      </c>
    </row>
    <row r="110" s="2" customFormat="1">
      <c r="A110" s="36"/>
      <c r="B110" s="37"/>
      <c r="C110" s="38"/>
      <c r="D110" s="196" t="s">
        <v>144</v>
      </c>
      <c r="E110" s="38"/>
      <c r="F110" s="197" t="s">
        <v>388</v>
      </c>
      <c r="G110" s="38"/>
      <c r="H110" s="38"/>
      <c r="I110" s="198"/>
      <c r="J110" s="38"/>
      <c r="K110" s="38"/>
      <c r="L110" s="42"/>
      <c r="M110" s="199"/>
      <c r="N110" s="200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144</v>
      </c>
      <c r="AU110" s="15" t="s">
        <v>75</v>
      </c>
    </row>
    <row r="111" s="2" customFormat="1">
      <c r="A111" s="36"/>
      <c r="B111" s="37"/>
      <c r="C111" s="38"/>
      <c r="D111" s="201" t="s">
        <v>146</v>
      </c>
      <c r="E111" s="38"/>
      <c r="F111" s="202" t="s">
        <v>389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146</v>
      </c>
      <c r="AU111" s="15" t="s">
        <v>75</v>
      </c>
    </row>
    <row r="112" s="10" customFormat="1">
      <c r="A112" s="10"/>
      <c r="B112" s="203"/>
      <c r="C112" s="204"/>
      <c r="D112" s="196" t="s">
        <v>148</v>
      </c>
      <c r="E112" s="205" t="s">
        <v>31</v>
      </c>
      <c r="F112" s="206" t="s">
        <v>715</v>
      </c>
      <c r="G112" s="204"/>
      <c r="H112" s="207">
        <v>42.840000000000003</v>
      </c>
      <c r="I112" s="208"/>
      <c r="J112" s="204"/>
      <c r="K112" s="204"/>
      <c r="L112" s="209"/>
      <c r="M112" s="239"/>
      <c r="N112" s="240"/>
      <c r="O112" s="240"/>
      <c r="P112" s="240"/>
      <c r="Q112" s="240"/>
      <c r="R112" s="240"/>
      <c r="S112" s="240"/>
      <c r="T112" s="241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3" t="s">
        <v>148</v>
      </c>
      <c r="AU112" s="213" t="s">
        <v>75</v>
      </c>
      <c r="AV112" s="10" t="s">
        <v>84</v>
      </c>
      <c r="AW112" s="10" t="s">
        <v>37</v>
      </c>
      <c r="AX112" s="10" t="s">
        <v>82</v>
      </c>
      <c r="AY112" s="213" t="s">
        <v>142</v>
      </c>
    </row>
    <row r="113" s="2" customFormat="1" ht="6.96" customHeight="1">
      <c r="A113" s="36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42"/>
      <c r="M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</sheetData>
  <sheetProtection sheet="1" autoFilter="0" formatColumns="0" formatRows="0" objects="1" scenarios="1" spinCount="100000" saltValue="tIpCD0fm5SoOOFS9j1vloIObEdGkP6V8GBumxfnx3dH0tO4Si9mdFW2UZIMsGA0ZilXt9U2DxdAgDVRM7Yx+Mw==" hashValue="IeppXFfRRfoXKdifjssmxpt5GmVjUhvWfYyy9aShTg1+LNQXpwX14t8z8Clgb+o7c7OoN3amDN8XazkO83Wvgw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2/184808211"/>
    <hyperlink ref="F92" r:id="rId2" display="https://podminky.urs.cz/item/CS_URS_2022_02/184851256"/>
    <hyperlink ref="F96" r:id="rId3" display="https://podminky.urs.cz/item/CS_URS_2022_02/111151131"/>
    <hyperlink ref="F100" r:id="rId4" display="https://podminky.urs.cz/item/CS_URS_2022_02/184911111"/>
    <hyperlink ref="F104" r:id="rId5" display="https://podminky.urs.cz/item/CS_URS_2022_02/185804312"/>
    <hyperlink ref="F108" r:id="rId6" display="https://podminky.urs.cz/item/CS_URS_2022_02/185851121"/>
    <hyperlink ref="F111" r:id="rId7" display="https://podminky.urs.cz/item/CS_URS_2022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stavby'!K6</f>
        <v>Realizace interakčních prvků IP8, IP17, IP20B, IP26, IÚ 38 v k.ú. Němčičky u Hustopečí</v>
      </c>
      <c r="F7" s="140"/>
      <c r="G7" s="140"/>
      <c r="H7" s="140"/>
      <c r="L7" s="18"/>
    </row>
    <row r="8" s="1" customFormat="1" ht="12" customHeight="1">
      <c r="B8" s="18"/>
      <c r="D8" s="140" t="s">
        <v>115</v>
      </c>
      <c r="L8" s="18"/>
    </row>
    <row r="9" s="2" customFormat="1" ht="16.5" customHeight="1">
      <c r="A9" s="36"/>
      <c r="B9" s="42"/>
      <c r="C9" s="36"/>
      <c r="D9" s="36"/>
      <c r="E9" s="141" t="s">
        <v>669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0" t="s">
        <v>117</v>
      </c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3" t="s">
        <v>716</v>
      </c>
      <c r="F11" s="36"/>
      <c r="G11" s="36"/>
      <c r="H11" s="36"/>
      <c r="I11" s="36"/>
      <c r="J11" s="36"/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0" t="s">
        <v>18</v>
      </c>
      <c r="E13" s="36"/>
      <c r="F13" s="131" t="s">
        <v>19</v>
      </c>
      <c r="G13" s="36"/>
      <c r="H13" s="36"/>
      <c r="I13" s="140" t="s">
        <v>20</v>
      </c>
      <c r="J13" s="131" t="s">
        <v>31</v>
      </c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22</v>
      </c>
      <c r="E14" s="36"/>
      <c r="F14" s="131" t="s">
        <v>23</v>
      </c>
      <c r="G14" s="36"/>
      <c r="H14" s="36"/>
      <c r="I14" s="140" t="s">
        <v>24</v>
      </c>
      <c r="J14" s="144" t="str">
        <f>'Rekapitulace stavby'!AN8</f>
        <v>18. 10. 2022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0" t="s">
        <v>26</v>
      </c>
      <c r="E16" s="36"/>
      <c r="F16" s="36"/>
      <c r="G16" s="36"/>
      <c r="H16" s="36"/>
      <c r="I16" s="140" t="s">
        <v>27</v>
      </c>
      <c r="J16" s="131" t="s">
        <v>28</v>
      </c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1" t="s">
        <v>29</v>
      </c>
      <c r="F17" s="36"/>
      <c r="G17" s="36"/>
      <c r="H17" s="36"/>
      <c r="I17" s="140" t="s">
        <v>30</v>
      </c>
      <c r="J17" s="131" t="s">
        <v>31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0" t="s">
        <v>32</v>
      </c>
      <c r="E19" s="36"/>
      <c r="F19" s="36"/>
      <c r="G19" s="36"/>
      <c r="H19" s="36"/>
      <c r="I19" s="140" t="s">
        <v>27</v>
      </c>
      <c r="J19" s="31" t="str">
        <f>'Rekapitulace stavby'!AN13</f>
        <v>Vyplň údaj</v>
      </c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1"/>
      <c r="G20" s="131"/>
      <c r="H20" s="131"/>
      <c r="I20" s="140" t="s">
        <v>30</v>
      </c>
      <c r="J20" s="31" t="str">
        <f>'Rekapitulace stavby'!AN14</f>
        <v>Vyplň údaj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0" t="s">
        <v>34</v>
      </c>
      <c r="E22" s="36"/>
      <c r="F22" s="36"/>
      <c r="G22" s="36"/>
      <c r="H22" s="36"/>
      <c r="I22" s="140" t="s">
        <v>27</v>
      </c>
      <c r="J22" s="131" t="s">
        <v>35</v>
      </c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1" t="s">
        <v>36</v>
      </c>
      <c r="F23" s="36"/>
      <c r="G23" s="36"/>
      <c r="H23" s="36"/>
      <c r="I23" s="140" t="s">
        <v>30</v>
      </c>
      <c r="J23" s="131" t="s">
        <v>31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0" t="s">
        <v>38</v>
      </c>
      <c r="E25" s="36"/>
      <c r="F25" s="36"/>
      <c r="G25" s="36"/>
      <c r="H25" s="36"/>
      <c r="I25" s="140" t="s">
        <v>27</v>
      </c>
      <c r="J25" s="131" t="s">
        <v>31</v>
      </c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1" t="s">
        <v>36</v>
      </c>
      <c r="F26" s="36"/>
      <c r="G26" s="36"/>
      <c r="H26" s="36"/>
      <c r="I26" s="140" t="s">
        <v>30</v>
      </c>
      <c r="J26" s="131" t="s">
        <v>31</v>
      </c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2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0" t="s">
        <v>39</v>
      </c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5"/>
      <c r="B29" s="146"/>
      <c r="C29" s="145"/>
      <c r="D29" s="145"/>
      <c r="E29" s="147" t="s">
        <v>31</v>
      </c>
      <c r="F29" s="147"/>
      <c r="G29" s="147"/>
      <c r="H29" s="147"/>
      <c r="I29" s="145"/>
      <c r="J29" s="145"/>
      <c r="K29" s="145"/>
      <c r="L29" s="148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0" t="s">
        <v>41</v>
      </c>
      <c r="E32" s="36"/>
      <c r="F32" s="36"/>
      <c r="G32" s="36"/>
      <c r="H32" s="36"/>
      <c r="I32" s="36"/>
      <c r="J32" s="151">
        <f>ROUND(J85, 2)</f>
        <v>0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49"/>
      <c r="E33" s="149"/>
      <c r="F33" s="149"/>
      <c r="G33" s="149"/>
      <c r="H33" s="149"/>
      <c r="I33" s="149"/>
      <c r="J33" s="149"/>
      <c r="K33" s="149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2" t="s">
        <v>43</v>
      </c>
      <c r="G34" s="36"/>
      <c r="H34" s="36"/>
      <c r="I34" s="152" t="s">
        <v>42</v>
      </c>
      <c r="J34" s="152" t="s">
        <v>44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53" t="s">
        <v>45</v>
      </c>
      <c r="E35" s="140" t="s">
        <v>46</v>
      </c>
      <c r="F35" s="154">
        <f>ROUND((SUM(BE85:BE116)),  2)</f>
        <v>0</v>
      </c>
      <c r="G35" s="36"/>
      <c r="H35" s="36"/>
      <c r="I35" s="155">
        <v>0.20999999999999999</v>
      </c>
      <c r="J35" s="154">
        <f>ROUND(((SUM(BE85:BE116))*I35),  2)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0" t="s">
        <v>47</v>
      </c>
      <c r="F36" s="154">
        <f>ROUND((SUM(BF85:BF116)),  2)</f>
        <v>0</v>
      </c>
      <c r="G36" s="36"/>
      <c r="H36" s="36"/>
      <c r="I36" s="155">
        <v>0.14999999999999999</v>
      </c>
      <c r="J36" s="154">
        <f>ROUND(((SUM(BF85:BF116))*I36),  2)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48</v>
      </c>
      <c r="F37" s="154">
        <f>ROUND((SUM(BG85:BG116)),  2)</f>
        <v>0</v>
      </c>
      <c r="G37" s="36"/>
      <c r="H37" s="36"/>
      <c r="I37" s="155">
        <v>0.20999999999999999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0" t="s">
        <v>49</v>
      </c>
      <c r="F38" s="154">
        <f>ROUND((SUM(BH85:BH116)),  2)</f>
        <v>0</v>
      </c>
      <c r="G38" s="36"/>
      <c r="H38" s="36"/>
      <c r="I38" s="155">
        <v>0.14999999999999999</v>
      </c>
      <c r="J38" s="154">
        <f>0</f>
        <v>0</v>
      </c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0" t="s">
        <v>50</v>
      </c>
      <c r="F39" s="154">
        <f>ROUND((SUM(BI85:BI116)),  2)</f>
        <v>0</v>
      </c>
      <c r="G39" s="36"/>
      <c r="H39" s="36"/>
      <c r="I39" s="155">
        <v>0</v>
      </c>
      <c r="J39" s="154">
        <f>0</f>
        <v>0</v>
      </c>
      <c r="K39" s="36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6"/>
      <c r="D41" s="157" t="s">
        <v>51</v>
      </c>
      <c r="E41" s="158"/>
      <c r="F41" s="158"/>
      <c r="G41" s="159" t="s">
        <v>52</v>
      </c>
      <c r="H41" s="160" t="s">
        <v>53</v>
      </c>
      <c r="I41" s="158"/>
      <c r="J41" s="161">
        <f>SUM(J32:J39)</f>
        <v>0</v>
      </c>
      <c r="K41" s="162"/>
      <c r="L41" s="142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3"/>
      <c r="C42" s="164"/>
      <c r="D42" s="164"/>
      <c r="E42" s="164"/>
      <c r="F42" s="164"/>
      <c r="G42" s="164"/>
      <c r="H42" s="164"/>
      <c r="I42" s="164"/>
      <c r="J42" s="164"/>
      <c r="K42" s="164"/>
      <c r="L42" s="142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5"/>
      <c r="C46" s="166"/>
      <c r="D46" s="166"/>
      <c r="E46" s="166"/>
      <c r="F46" s="166"/>
      <c r="G46" s="166"/>
      <c r="H46" s="166"/>
      <c r="I46" s="166"/>
      <c r="J46" s="166"/>
      <c r="K46" s="166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119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6.25" customHeight="1">
      <c r="A50" s="36"/>
      <c r="B50" s="37"/>
      <c r="C50" s="38"/>
      <c r="D50" s="38"/>
      <c r="E50" s="167" t="str">
        <f>E7</f>
        <v>Realizace interakčních prvků IP8, IP17, IP20B, IP26, IÚ 38 v k.ú. Němčičky u Hustopečí</v>
      </c>
      <c r="F50" s="30"/>
      <c r="G50" s="30"/>
      <c r="H50" s="30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115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7" t="s">
        <v>669</v>
      </c>
      <c r="F52" s="38"/>
      <c r="G52" s="38"/>
      <c r="H52" s="38"/>
      <c r="I52" s="38"/>
      <c r="J52" s="38"/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117</v>
      </c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7" t="str">
        <f>E11</f>
        <v>SO-023 - 3. rok pěstební péče</v>
      </c>
      <c r="F54" s="38"/>
      <c r="G54" s="38"/>
      <c r="H54" s="38"/>
      <c r="I54" s="38"/>
      <c r="J54" s="38"/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22</v>
      </c>
      <c r="D56" s="38"/>
      <c r="E56" s="38"/>
      <c r="F56" s="25" t="str">
        <f>F14</f>
        <v>Němčičky u Hustopečí</v>
      </c>
      <c r="G56" s="38"/>
      <c r="H56" s="38"/>
      <c r="I56" s="30" t="s">
        <v>24</v>
      </c>
      <c r="J56" s="70" t="str">
        <f>IF(J14="","",J14)</f>
        <v>18. 10. 2022</v>
      </c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25.65" customHeight="1">
      <c r="A58" s="36"/>
      <c r="B58" s="37"/>
      <c r="C58" s="30" t="s">
        <v>26</v>
      </c>
      <c r="D58" s="38"/>
      <c r="E58" s="38"/>
      <c r="F58" s="25" t="str">
        <f>E17</f>
        <v>ČR-Státní pozemkový úřad</v>
      </c>
      <c r="G58" s="38"/>
      <c r="H58" s="38"/>
      <c r="I58" s="30" t="s">
        <v>34</v>
      </c>
      <c r="J58" s="34" t="str">
        <f>E23</f>
        <v>AGROPROJEKT PSO s.r.o.</v>
      </c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5.65" customHeight="1">
      <c r="A59" s="36"/>
      <c r="B59" s="37"/>
      <c r="C59" s="30" t="s">
        <v>32</v>
      </c>
      <c r="D59" s="38"/>
      <c r="E59" s="38"/>
      <c r="F59" s="25" t="str">
        <f>IF(E20="","",E20)</f>
        <v>Vyplň údaj</v>
      </c>
      <c r="G59" s="38"/>
      <c r="H59" s="38"/>
      <c r="I59" s="30" t="s">
        <v>38</v>
      </c>
      <c r="J59" s="34" t="str">
        <f>E26</f>
        <v>AGROPROJEKT PSO s.r.o.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8" t="s">
        <v>120</v>
      </c>
      <c r="D61" s="169"/>
      <c r="E61" s="169"/>
      <c r="F61" s="169"/>
      <c r="G61" s="169"/>
      <c r="H61" s="169"/>
      <c r="I61" s="169"/>
      <c r="J61" s="170" t="s">
        <v>121</v>
      </c>
      <c r="K61" s="169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1" t="s">
        <v>73</v>
      </c>
      <c r="D63" s="38"/>
      <c r="E63" s="38"/>
      <c r="F63" s="38"/>
      <c r="G63" s="38"/>
      <c r="H63" s="38"/>
      <c r="I63" s="38"/>
      <c r="J63" s="100">
        <f>J85</f>
        <v>0</v>
      </c>
      <c r="K63" s="38"/>
      <c r="L63" s="14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122</v>
      </c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4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123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6.25" customHeight="1">
      <c r="A73" s="36"/>
      <c r="B73" s="37"/>
      <c r="C73" s="38"/>
      <c r="D73" s="38"/>
      <c r="E73" s="167" t="str">
        <f>E7</f>
        <v>Realizace interakčních prvků IP8, IP17, IP20B, IP26, IÚ 38 v k.ú. Němčičky u Hustopečí</v>
      </c>
      <c r="F73" s="30"/>
      <c r="G73" s="30"/>
      <c r="H73" s="30"/>
      <c r="I73" s="38"/>
      <c r="J73" s="38"/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1" customFormat="1" ht="12" customHeight="1">
      <c r="B74" s="19"/>
      <c r="C74" s="30" t="s">
        <v>115</v>
      </c>
      <c r="D74" s="20"/>
      <c r="E74" s="20"/>
      <c r="F74" s="20"/>
      <c r="G74" s="20"/>
      <c r="H74" s="20"/>
      <c r="I74" s="20"/>
      <c r="J74" s="20"/>
      <c r="K74" s="20"/>
      <c r="L74" s="18"/>
    </row>
    <row r="75" s="2" customFormat="1" ht="16.5" customHeight="1">
      <c r="A75" s="36"/>
      <c r="B75" s="37"/>
      <c r="C75" s="38"/>
      <c r="D75" s="38"/>
      <c r="E75" s="167" t="s">
        <v>669</v>
      </c>
      <c r="F75" s="38"/>
      <c r="G75" s="38"/>
      <c r="H75" s="38"/>
      <c r="I75" s="38"/>
      <c r="J75" s="38"/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117</v>
      </c>
      <c r="D76" s="38"/>
      <c r="E76" s="38"/>
      <c r="F76" s="38"/>
      <c r="G76" s="38"/>
      <c r="H76" s="38"/>
      <c r="I76" s="38"/>
      <c r="J76" s="38"/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E11</f>
        <v>SO-023 - 3. rok pěstební péče</v>
      </c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4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22</v>
      </c>
      <c r="D79" s="38"/>
      <c r="E79" s="38"/>
      <c r="F79" s="25" t="str">
        <f>F14</f>
        <v>Němčičky u Hustopečí</v>
      </c>
      <c r="G79" s="38"/>
      <c r="H79" s="38"/>
      <c r="I79" s="30" t="s">
        <v>24</v>
      </c>
      <c r="J79" s="70" t="str">
        <f>IF(J14="","",J14)</f>
        <v>18. 10. 2022</v>
      </c>
      <c r="K79" s="38"/>
      <c r="L79" s="14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26</v>
      </c>
      <c r="D81" s="38"/>
      <c r="E81" s="38"/>
      <c r="F81" s="25" t="str">
        <f>E17</f>
        <v>ČR-Státní pozemkový úřad</v>
      </c>
      <c r="G81" s="38"/>
      <c r="H81" s="38"/>
      <c r="I81" s="30" t="s">
        <v>34</v>
      </c>
      <c r="J81" s="34" t="str">
        <f>E23</f>
        <v>AGROPROJEKT PSO s.r.o.</v>
      </c>
      <c r="K81" s="38"/>
      <c r="L81" s="14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5.65" customHeight="1">
      <c r="A82" s="36"/>
      <c r="B82" s="37"/>
      <c r="C82" s="30" t="s">
        <v>32</v>
      </c>
      <c r="D82" s="38"/>
      <c r="E82" s="38"/>
      <c r="F82" s="25" t="str">
        <f>IF(E20="","",E20)</f>
        <v>Vyplň údaj</v>
      </c>
      <c r="G82" s="38"/>
      <c r="H82" s="38"/>
      <c r="I82" s="30" t="s">
        <v>38</v>
      </c>
      <c r="J82" s="34" t="str">
        <f>E26</f>
        <v>AGROPROJEKT PSO s.r.o.</v>
      </c>
      <c r="K82" s="38"/>
      <c r="L82" s="14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9" customFormat="1" ht="29.28" customHeight="1">
      <c r="A84" s="172"/>
      <c r="B84" s="173"/>
      <c r="C84" s="174" t="s">
        <v>124</v>
      </c>
      <c r="D84" s="175" t="s">
        <v>60</v>
      </c>
      <c r="E84" s="175" t="s">
        <v>56</v>
      </c>
      <c r="F84" s="175" t="s">
        <v>57</v>
      </c>
      <c r="G84" s="175" t="s">
        <v>125</v>
      </c>
      <c r="H84" s="175" t="s">
        <v>126</v>
      </c>
      <c r="I84" s="175" t="s">
        <v>127</v>
      </c>
      <c r="J84" s="175" t="s">
        <v>121</v>
      </c>
      <c r="K84" s="176" t="s">
        <v>128</v>
      </c>
      <c r="L84" s="177"/>
      <c r="M84" s="90" t="s">
        <v>31</v>
      </c>
      <c r="N84" s="91" t="s">
        <v>45</v>
      </c>
      <c r="O84" s="91" t="s">
        <v>129</v>
      </c>
      <c r="P84" s="91" t="s">
        <v>130</v>
      </c>
      <c r="Q84" s="91" t="s">
        <v>131</v>
      </c>
      <c r="R84" s="91" t="s">
        <v>132</v>
      </c>
      <c r="S84" s="91" t="s">
        <v>133</v>
      </c>
      <c r="T84" s="92" t="s">
        <v>134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6"/>
      <c r="B85" s="37"/>
      <c r="C85" s="97" t="s">
        <v>135</v>
      </c>
      <c r="D85" s="38"/>
      <c r="E85" s="38"/>
      <c r="F85" s="38"/>
      <c r="G85" s="38"/>
      <c r="H85" s="38"/>
      <c r="I85" s="38"/>
      <c r="J85" s="178">
        <f>BK85</f>
        <v>0</v>
      </c>
      <c r="K85" s="38"/>
      <c r="L85" s="42"/>
      <c r="M85" s="93"/>
      <c r="N85" s="179"/>
      <c r="O85" s="94"/>
      <c r="P85" s="180">
        <f>SUM(P86:P116)</f>
        <v>0</v>
      </c>
      <c r="Q85" s="94"/>
      <c r="R85" s="180">
        <f>SUM(R86:R116)</f>
        <v>0.0011800000000000001</v>
      </c>
      <c r="S85" s="94"/>
      <c r="T85" s="181">
        <f>SUM(T86:T116)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74</v>
      </c>
      <c r="AU85" s="15" t="s">
        <v>122</v>
      </c>
      <c r="BK85" s="182">
        <f>SUM(BK86:BK116)</f>
        <v>0</v>
      </c>
    </row>
    <row r="86" s="2" customFormat="1" ht="24.15" customHeight="1">
      <c r="A86" s="36"/>
      <c r="B86" s="37"/>
      <c r="C86" s="183" t="s">
        <v>82</v>
      </c>
      <c r="D86" s="183" t="s">
        <v>136</v>
      </c>
      <c r="E86" s="184" t="s">
        <v>671</v>
      </c>
      <c r="F86" s="185" t="s">
        <v>672</v>
      </c>
      <c r="G86" s="186" t="s">
        <v>216</v>
      </c>
      <c r="H86" s="187">
        <v>360</v>
      </c>
      <c r="I86" s="188"/>
      <c r="J86" s="189">
        <f>ROUND(I86*H86,2)</f>
        <v>0</v>
      </c>
      <c r="K86" s="185" t="s">
        <v>140</v>
      </c>
      <c r="L86" s="42"/>
      <c r="M86" s="190" t="s">
        <v>31</v>
      </c>
      <c r="N86" s="191" t="s">
        <v>46</v>
      </c>
      <c r="O86" s="82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4" t="s">
        <v>141</v>
      </c>
      <c r="AT86" s="194" t="s">
        <v>136</v>
      </c>
      <c r="AU86" s="194" t="s">
        <v>75</v>
      </c>
      <c r="AY86" s="15" t="s">
        <v>142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5" t="s">
        <v>82</v>
      </c>
      <c r="BK86" s="195">
        <f>ROUND(I86*H86,2)</f>
        <v>0</v>
      </c>
      <c r="BL86" s="15" t="s">
        <v>141</v>
      </c>
      <c r="BM86" s="194" t="s">
        <v>717</v>
      </c>
    </row>
    <row r="87" s="2" customFormat="1">
      <c r="A87" s="36"/>
      <c r="B87" s="37"/>
      <c r="C87" s="38"/>
      <c r="D87" s="196" t="s">
        <v>144</v>
      </c>
      <c r="E87" s="38"/>
      <c r="F87" s="197" t="s">
        <v>674</v>
      </c>
      <c r="G87" s="38"/>
      <c r="H87" s="38"/>
      <c r="I87" s="198"/>
      <c r="J87" s="38"/>
      <c r="K87" s="38"/>
      <c r="L87" s="42"/>
      <c r="M87" s="199"/>
      <c r="N87" s="200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144</v>
      </c>
      <c r="AU87" s="15" t="s">
        <v>75</v>
      </c>
    </row>
    <row r="88" s="2" customFormat="1">
      <c r="A88" s="36"/>
      <c r="B88" s="37"/>
      <c r="C88" s="38"/>
      <c r="D88" s="201" t="s">
        <v>146</v>
      </c>
      <c r="E88" s="38"/>
      <c r="F88" s="202" t="s">
        <v>675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146</v>
      </c>
      <c r="AU88" s="15" t="s">
        <v>75</v>
      </c>
    </row>
    <row r="89" s="10" customFormat="1">
      <c r="A89" s="10"/>
      <c r="B89" s="203"/>
      <c r="C89" s="204"/>
      <c r="D89" s="196" t="s">
        <v>148</v>
      </c>
      <c r="E89" s="205" t="s">
        <v>31</v>
      </c>
      <c r="F89" s="206" t="s">
        <v>676</v>
      </c>
      <c r="G89" s="204"/>
      <c r="H89" s="207">
        <v>360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148</v>
      </c>
      <c r="AU89" s="213" t="s">
        <v>75</v>
      </c>
      <c r="AV89" s="10" t="s">
        <v>84</v>
      </c>
      <c r="AW89" s="10" t="s">
        <v>37</v>
      </c>
      <c r="AX89" s="10" t="s">
        <v>82</v>
      </c>
      <c r="AY89" s="213" t="s">
        <v>142</v>
      </c>
    </row>
    <row r="90" s="2" customFormat="1" ht="24.15" customHeight="1">
      <c r="A90" s="36"/>
      <c r="B90" s="37"/>
      <c r="C90" s="183" t="s">
        <v>84</v>
      </c>
      <c r="D90" s="183" t="s">
        <v>136</v>
      </c>
      <c r="E90" s="184" t="s">
        <v>677</v>
      </c>
      <c r="F90" s="185" t="s">
        <v>678</v>
      </c>
      <c r="G90" s="186" t="s">
        <v>139</v>
      </c>
      <c r="H90" s="187">
        <v>1.012</v>
      </c>
      <c r="I90" s="188"/>
      <c r="J90" s="189">
        <f>ROUND(I90*H90,2)</f>
        <v>0</v>
      </c>
      <c r="K90" s="185" t="s">
        <v>140</v>
      </c>
      <c r="L90" s="42"/>
      <c r="M90" s="190" t="s">
        <v>31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141</v>
      </c>
      <c r="AT90" s="194" t="s">
        <v>136</v>
      </c>
      <c r="AU90" s="194" t="s">
        <v>75</v>
      </c>
      <c r="AY90" s="15" t="s">
        <v>142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141</v>
      </c>
      <c r="BM90" s="194" t="s">
        <v>718</v>
      </c>
    </row>
    <row r="91" s="2" customFormat="1">
      <c r="A91" s="36"/>
      <c r="B91" s="37"/>
      <c r="C91" s="38"/>
      <c r="D91" s="196" t="s">
        <v>144</v>
      </c>
      <c r="E91" s="38"/>
      <c r="F91" s="197" t="s">
        <v>680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144</v>
      </c>
      <c r="AU91" s="15" t="s">
        <v>75</v>
      </c>
    </row>
    <row r="92" s="2" customFormat="1">
      <c r="A92" s="36"/>
      <c r="B92" s="37"/>
      <c r="C92" s="38"/>
      <c r="D92" s="201" t="s">
        <v>146</v>
      </c>
      <c r="E92" s="38"/>
      <c r="F92" s="202" t="s">
        <v>681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146</v>
      </c>
      <c r="AU92" s="15" t="s">
        <v>75</v>
      </c>
    </row>
    <row r="93" s="10" customFormat="1">
      <c r="A93" s="10"/>
      <c r="B93" s="203"/>
      <c r="C93" s="204"/>
      <c r="D93" s="196" t="s">
        <v>148</v>
      </c>
      <c r="E93" s="205" t="s">
        <v>31</v>
      </c>
      <c r="F93" s="206" t="s">
        <v>682</v>
      </c>
      <c r="G93" s="204"/>
      <c r="H93" s="207">
        <v>1.012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148</v>
      </c>
      <c r="AU93" s="213" t="s">
        <v>75</v>
      </c>
      <c r="AV93" s="10" t="s">
        <v>84</v>
      </c>
      <c r="AW93" s="10" t="s">
        <v>37</v>
      </c>
      <c r="AX93" s="10" t="s">
        <v>82</v>
      </c>
      <c r="AY93" s="213" t="s">
        <v>142</v>
      </c>
    </row>
    <row r="94" s="2" customFormat="1" ht="24.15" customHeight="1">
      <c r="A94" s="36"/>
      <c r="B94" s="37"/>
      <c r="C94" s="183" t="s">
        <v>156</v>
      </c>
      <c r="D94" s="183" t="s">
        <v>136</v>
      </c>
      <c r="E94" s="184" t="s">
        <v>683</v>
      </c>
      <c r="F94" s="185" t="s">
        <v>684</v>
      </c>
      <c r="G94" s="186" t="s">
        <v>152</v>
      </c>
      <c r="H94" s="187">
        <v>2574</v>
      </c>
      <c r="I94" s="188"/>
      <c r="J94" s="189">
        <f>ROUND(I94*H94,2)</f>
        <v>0</v>
      </c>
      <c r="K94" s="185" t="s">
        <v>140</v>
      </c>
      <c r="L94" s="42"/>
      <c r="M94" s="190" t="s">
        <v>31</v>
      </c>
      <c r="N94" s="191" t="s">
        <v>46</v>
      </c>
      <c r="O94" s="82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4" t="s">
        <v>141</v>
      </c>
      <c r="AT94" s="194" t="s">
        <v>136</v>
      </c>
      <c r="AU94" s="194" t="s">
        <v>75</v>
      </c>
      <c r="AY94" s="15" t="s">
        <v>142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5" t="s">
        <v>82</v>
      </c>
      <c r="BK94" s="195">
        <f>ROUND(I94*H94,2)</f>
        <v>0</v>
      </c>
      <c r="BL94" s="15" t="s">
        <v>141</v>
      </c>
      <c r="BM94" s="194" t="s">
        <v>719</v>
      </c>
    </row>
    <row r="95" s="2" customFormat="1">
      <c r="A95" s="36"/>
      <c r="B95" s="37"/>
      <c r="C95" s="38"/>
      <c r="D95" s="196" t="s">
        <v>144</v>
      </c>
      <c r="E95" s="38"/>
      <c r="F95" s="197" t="s">
        <v>686</v>
      </c>
      <c r="G95" s="38"/>
      <c r="H95" s="38"/>
      <c r="I95" s="198"/>
      <c r="J95" s="38"/>
      <c r="K95" s="38"/>
      <c r="L95" s="42"/>
      <c r="M95" s="199"/>
      <c r="N95" s="200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144</v>
      </c>
      <c r="AU95" s="15" t="s">
        <v>75</v>
      </c>
    </row>
    <row r="96" s="2" customFormat="1">
      <c r="A96" s="36"/>
      <c r="B96" s="37"/>
      <c r="C96" s="38"/>
      <c r="D96" s="201" t="s">
        <v>146</v>
      </c>
      <c r="E96" s="38"/>
      <c r="F96" s="202" t="s">
        <v>687</v>
      </c>
      <c r="G96" s="38"/>
      <c r="H96" s="38"/>
      <c r="I96" s="198"/>
      <c r="J96" s="38"/>
      <c r="K96" s="38"/>
      <c r="L96" s="42"/>
      <c r="M96" s="199"/>
      <c r="N96" s="200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146</v>
      </c>
      <c r="AU96" s="15" t="s">
        <v>75</v>
      </c>
    </row>
    <row r="97" s="10" customFormat="1">
      <c r="A97" s="10"/>
      <c r="B97" s="203"/>
      <c r="C97" s="204"/>
      <c r="D97" s="196" t="s">
        <v>148</v>
      </c>
      <c r="E97" s="205" t="s">
        <v>31</v>
      </c>
      <c r="F97" s="206" t="s">
        <v>688</v>
      </c>
      <c r="G97" s="204"/>
      <c r="H97" s="207">
        <v>2574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148</v>
      </c>
      <c r="AU97" s="213" t="s">
        <v>75</v>
      </c>
      <c r="AV97" s="10" t="s">
        <v>84</v>
      </c>
      <c r="AW97" s="10" t="s">
        <v>37</v>
      </c>
      <c r="AX97" s="10" t="s">
        <v>82</v>
      </c>
      <c r="AY97" s="213" t="s">
        <v>142</v>
      </c>
    </row>
    <row r="98" s="2" customFormat="1" ht="16.5" customHeight="1">
      <c r="A98" s="36"/>
      <c r="B98" s="37"/>
      <c r="C98" s="183" t="s">
        <v>141</v>
      </c>
      <c r="D98" s="183" t="s">
        <v>136</v>
      </c>
      <c r="E98" s="184" t="s">
        <v>689</v>
      </c>
      <c r="F98" s="185" t="s">
        <v>690</v>
      </c>
      <c r="G98" s="186" t="s">
        <v>216</v>
      </c>
      <c r="H98" s="187">
        <v>59</v>
      </c>
      <c r="I98" s="188"/>
      <c r="J98" s="189">
        <f>ROUND(I98*H98,2)</f>
        <v>0</v>
      </c>
      <c r="K98" s="185" t="s">
        <v>140</v>
      </c>
      <c r="L98" s="42"/>
      <c r="M98" s="190" t="s">
        <v>31</v>
      </c>
      <c r="N98" s="191" t="s">
        <v>46</v>
      </c>
      <c r="O98" s="82"/>
      <c r="P98" s="192">
        <f>O98*H98</f>
        <v>0</v>
      </c>
      <c r="Q98" s="192">
        <v>2.0000000000000002E-05</v>
      </c>
      <c r="R98" s="192">
        <f>Q98*H98</f>
        <v>0.0011800000000000001</v>
      </c>
      <c r="S98" s="192">
        <v>0</v>
      </c>
      <c r="T98" s="19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4" t="s">
        <v>141</v>
      </c>
      <c r="AT98" s="194" t="s">
        <v>136</v>
      </c>
      <c r="AU98" s="194" t="s">
        <v>75</v>
      </c>
      <c r="AY98" s="15" t="s">
        <v>142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5" t="s">
        <v>82</v>
      </c>
      <c r="BK98" s="195">
        <f>ROUND(I98*H98,2)</f>
        <v>0</v>
      </c>
      <c r="BL98" s="15" t="s">
        <v>141</v>
      </c>
      <c r="BM98" s="194" t="s">
        <v>720</v>
      </c>
    </row>
    <row r="99" s="2" customFormat="1">
      <c r="A99" s="36"/>
      <c r="B99" s="37"/>
      <c r="C99" s="38"/>
      <c r="D99" s="196" t="s">
        <v>144</v>
      </c>
      <c r="E99" s="38"/>
      <c r="F99" s="197" t="s">
        <v>692</v>
      </c>
      <c r="G99" s="38"/>
      <c r="H99" s="38"/>
      <c r="I99" s="198"/>
      <c r="J99" s="38"/>
      <c r="K99" s="38"/>
      <c r="L99" s="42"/>
      <c r="M99" s="199"/>
      <c r="N99" s="200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144</v>
      </c>
      <c r="AU99" s="15" t="s">
        <v>75</v>
      </c>
    </row>
    <row r="100" s="2" customFormat="1">
      <c r="A100" s="36"/>
      <c r="B100" s="37"/>
      <c r="C100" s="38"/>
      <c r="D100" s="201" t="s">
        <v>146</v>
      </c>
      <c r="E100" s="38"/>
      <c r="F100" s="202" t="s">
        <v>693</v>
      </c>
      <c r="G100" s="38"/>
      <c r="H100" s="38"/>
      <c r="I100" s="198"/>
      <c r="J100" s="38"/>
      <c r="K100" s="38"/>
      <c r="L100" s="42"/>
      <c r="M100" s="199"/>
      <c r="N100" s="200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146</v>
      </c>
      <c r="AU100" s="15" t="s">
        <v>75</v>
      </c>
    </row>
    <row r="101" s="10" customFormat="1">
      <c r="A101" s="10"/>
      <c r="B101" s="203"/>
      <c r="C101" s="204"/>
      <c r="D101" s="196" t="s">
        <v>148</v>
      </c>
      <c r="E101" s="205" t="s">
        <v>31</v>
      </c>
      <c r="F101" s="206" t="s">
        <v>694</v>
      </c>
      <c r="G101" s="204"/>
      <c r="H101" s="207">
        <v>59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148</v>
      </c>
      <c r="AU101" s="213" t="s">
        <v>75</v>
      </c>
      <c r="AV101" s="10" t="s">
        <v>84</v>
      </c>
      <c r="AW101" s="10" t="s">
        <v>37</v>
      </c>
      <c r="AX101" s="10" t="s">
        <v>82</v>
      </c>
      <c r="AY101" s="213" t="s">
        <v>142</v>
      </c>
    </row>
    <row r="102" s="2" customFormat="1" ht="16.5" customHeight="1">
      <c r="A102" s="36"/>
      <c r="B102" s="37"/>
      <c r="C102" s="183" t="s">
        <v>167</v>
      </c>
      <c r="D102" s="183" t="s">
        <v>136</v>
      </c>
      <c r="E102" s="184" t="s">
        <v>372</v>
      </c>
      <c r="F102" s="185" t="s">
        <v>373</v>
      </c>
      <c r="G102" s="186" t="s">
        <v>367</v>
      </c>
      <c r="H102" s="187">
        <v>7.1399999999999997</v>
      </c>
      <c r="I102" s="188"/>
      <c r="J102" s="189">
        <f>ROUND(I102*H102,2)</f>
        <v>0</v>
      </c>
      <c r="K102" s="185" t="s">
        <v>140</v>
      </c>
      <c r="L102" s="42"/>
      <c r="M102" s="190" t="s">
        <v>31</v>
      </c>
      <c r="N102" s="191" t="s">
        <v>46</v>
      </c>
      <c r="O102" s="82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4" t="s">
        <v>141</v>
      </c>
      <c r="AT102" s="194" t="s">
        <v>136</v>
      </c>
      <c r="AU102" s="194" t="s">
        <v>75</v>
      </c>
      <c r="AY102" s="15" t="s">
        <v>142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5" t="s">
        <v>82</v>
      </c>
      <c r="BK102" s="195">
        <f>ROUND(I102*H102,2)</f>
        <v>0</v>
      </c>
      <c r="BL102" s="15" t="s">
        <v>141</v>
      </c>
      <c r="BM102" s="194" t="s">
        <v>721</v>
      </c>
    </row>
    <row r="103" s="2" customFormat="1">
      <c r="A103" s="36"/>
      <c r="B103" s="37"/>
      <c r="C103" s="38"/>
      <c r="D103" s="196" t="s">
        <v>144</v>
      </c>
      <c r="E103" s="38"/>
      <c r="F103" s="197" t="s">
        <v>375</v>
      </c>
      <c r="G103" s="38"/>
      <c r="H103" s="38"/>
      <c r="I103" s="198"/>
      <c r="J103" s="38"/>
      <c r="K103" s="38"/>
      <c r="L103" s="42"/>
      <c r="M103" s="199"/>
      <c r="N103" s="200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144</v>
      </c>
      <c r="AU103" s="15" t="s">
        <v>75</v>
      </c>
    </row>
    <row r="104" s="2" customFormat="1">
      <c r="A104" s="36"/>
      <c r="B104" s="37"/>
      <c r="C104" s="38"/>
      <c r="D104" s="201" t="s">
        <v>146</v>
      </c>
      <c r="E104" s="38"/>
      <c r="F104" s="202" t="s">
        <v>376</v>
      </c>
      <c r="G104" s="38"/>
      <c r="H104" s="38"/>
      <c r="I104" s="198"/>
      <c r="J104" s="38"/>
      <c r="K104" s="38"/>
      <c r="L104" s="42"/>
      <c r="M104" s="199"/>
      <c r="N104" s="200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146</v>
      </c>
      <c r="AU104" s="15" t="s">
        <v>75</v>
      </c>
    </row>
    <row r="105" s="10" customFormat="1">
      <c r="A105" s="10"/>
      <c r="B105" s="203"/>
      <c r="C105" s="204"/>
      <c r="D105" s="196" t="s">
        <v>148</v>
      </c>
      <c r="E105" s="205" t="s">
        <v>31</v>
      </c>
      <c r="F105" s="206" t="s">
        <v>722</v>
      </c>
      <c r="G105" s="204"/>
      <c r="H105" s="207">
        <v>7.1399999999999997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148</v>
      </c>
      <c r="AU105" s="213" t="s">
        <v>75</v>
      </c>
      <c r="AV105" s="10" t="s">
        <v>84</v>
      </c>
      <c r="AW105" s="10" t="s">
        <v>37</v>
      </c>
      <c r="AX105" s="10" t="s">
        <v>82</v>
      </c>
      <c r="AY105" s="213" t="s">
        <v>142</v>
      </c>
    </row>
    <row r="106" s="2" customFormat="1" ht="21.75" customHeight="1">
      <c r="A106" s="36"/>
      <c r="B106" s="37"/>
      <c r="C106" s="183" t="s">
        <v>173</v>
      </c>
      <c r="D106" s="183" t="s">
        <v>136</v>
      </c>
      <c r="E106" s="184" t="s">
        <v>379</v>
      </c>
      <c r="F106" s="185" t="s">
        <v>380</v>
      </c>
      <c r="G106" s="186" t="s">
        <v>367</v>
      </c>
      <c r="H106" s="187">
        <v>7.1399999999999997</v>
      </c>
      <c r="I106" s="188"/>
      <c r="J106" s="189">
        <f>ROUND(I106*H106,2)</f>
        <v>0</v>
      </c>
      <c r="K106" s="185" t="s">
        <v>140</v>
      </c>
      <c r="L106" s="42"/>
      <c r="M106" s="190" t="s">
        <v>31</v>
      </c>
      <c r="N106" s="191" t="s">
        <v>46</v>
      </c>
      <c r="O106" s="82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4" t="s">
        <v>141</v>
      </c>
      <c r="AT106" s="194" t="s">
        <v>136</v>
      </c>
      <c r="AU106" s="194" t="s">
        <v>75</v>
      </c>
      <c r="AY106" s="15" t="s">
        <v>142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5" t="s">
        <v>82</v>
      </c>
      <c r="BK106" s="195">
        <f>ROUND(I106*H106,2)</f>
        <v>0</v>
      </c>
      <c r="BL106" s="15" t="s">
        <v>141</v>
      </c>
      <c r="BM106" s="194" t="s">
        <v>723</v>
      </c>
    </row>
    <row r="107" s="2" customFormat="1">
      <c r="A107" s="36"/>
      <c r="B107" s="37"/>
      <c r="C107" s="38"/>
      <c r="D107" s="196" t="s">
        <v>144</v>
      </c>
      <c r="E107" s="38"/>
      <c r="F107" s="197" t="s">
        <v>382</v>
      </c>
      <c r="G107" s="38"/>
      <c r="H107" s="38"/>
      <c r="I107" s="198"/>
      <c r="J107" s="38"/>
      <c r="K107" s="38"/>
      <c r="L107" s="42"/>
      <c r="M107" s="199"/>
      <c r="N107" s="200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144</v>
      </c>
      <c r="AU107" s="15" t="s">
        <v>75</v>
      </c>
    </row>
    <row r="108" s="2" customFormat="1">
      <c r="A108" s="36"/>
      <c r="B108" s="37"/>
      <c r="C108" s="38"/>
      <c r="D108" s="201" t="s">
        <v>146</v>
      </c>
      <c r="E108" s="38"/>
      <c r="F108" s="202" t="s">
        <v>383</v>
      </c>
      <c r="G108" s="38"/>
      <c r="H108" s="38"/>
      <c r="I108" s="198"/>
      <c r="J108" s="38"/>
      <c r="K108" s="38"/>
      <c r="L108" s="42"/>
      <c r="M108" s="199"/>
      <c r="N108" s="200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146</v>
      </c>
      <c r="AU108" s="15" t="s">
        <v>75</v>
      </c>
    </row>
    <row r="109" s="2" customFormat="1" ht="24.15" customHeight="1">
      <c r="A109" s="36"/>
      <c r="B109" s="37"/>
      <c r="C109" s="183" t="s">
        <v>179</v>
      </c>
      <c r="D109" s="183" t="s">
        <v>136</v>
      </c>
      <c r="E109" s="184" t="s">
        <v>385</v>
      </c>
      <c r="F109" s="185" t="s">
        <v>386</v>
      </c>
      <c r="G109" s="186" t="s">
        <v>367</v>
      </c>
      <c r="H109" s="187">
        <v>14.279999999999999</v>
      </c>
      <c r="I109" s="188"/>
      <c r="J109" s="189">
        <f>ROUND(I109*H109,2)</f>
        <v>0</v>
      </c>
      <c r="K109" s="185" t="s">
        <v>140</v>
      </c>
      <c r="L109" s="42"/>
      <c r="M109" s="190" t="s">
        <v>31</v>
      </c>
      <c r="N109" s="191" t="s">
        <v>46</v>
      </c>
      <c r="O109" s="82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4" t="s">
        <v>141</v>
      </c>
      <c r="AT109" s="194" t="s">
        <v>136</v>
      </c>
      <c r="AU109" s="194" t="s">
        <v>75</v>
      </c>
      <c r="AY109" s="15" t="s">
        <v>142</v>
      </c>
      <c r="BE109" s="195">
        <f>IF(N109="základní",J109,0)</f>
        <v>0</v>
      </c>
      <c r="BF109" s="195">
        <f>IF(N109="snížená",J109,0)</f>
        <v>0</v>
      </c>
      <c r="BG109" s="195">
        <f>IF(N109="zákl. přenesená",J109,0)</f>
        <v>0</v>
      </c>
      <c r="BH109" s="195">
        <f>IF(N109="sníž. přenesená",J109,0)</f>
        <v>0</v>
      </c>
      <c r="BI109" s="195">
        <f>IF(N109="nulová",J109,0)</f>
        <v>0</v>
      </c>
      <c r="BJ109" s="15" t="s">
        <v>82</v>
      </c>
      <c r="BK109" s="195">
        <f>ROUND(I109*H109,2)</f>
        <v>0</v>
      </c>
      <c r="BL109" s="15" t="s">
        <v>141</v>
      </c>
      <c r="BM109" s="194" t="s">
        <v>724</v>
      </c>
    </row>
    <row r="110" s="2" customFormat="1">
      <c r="A110" s="36"/>
      <c r="B110" s="37"/>
      <c r="C110" s="38"/>
      <c r="D110" s="196" t="s">
        <v>144</v>
      </c>
      <c r="E110" s="38"/>
      <c r="F110" s="197" t="s">
        <v>388</v>
      </c>
      <c r="G110" s="38"/>
      <c r="H110" s="38"/>
      <c r="I110" s="198"/>
      <c r="J110" s="38"/>
      <c r="K110" s="38"/>
      <c r="L110" s="42"/>
      <c r="M110" s="199"/>
      <c r="N110" s="200"/>
      <c r="O110" s="82"/>
      <c r="P110" s="82"/>
      <c r="Q110" s="82"/>
      <c r="R110" s="82"/>
      <c r="S110" s="82"/>
      <c r="T110" s="83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5" t="s">
        <v>144</v>
      </c>
      <c r="AU110" s="15" t="s">
        <v>75</v>
      </c>
    </row>
    <row r="111" s="2" customFormat="1">
      <c r="A111" s="36"/>
      <c r="B111" s="37"/>
      <c r="C111" s="38"/>
      <c r="D111" s="201" t="s">
        <v>146</v>
      </c>
      <c r="E111" s="38"/>
      <c r="F111" s="202" t="s">
        <v>389</v>
      </c>
      <c r="G111" s="38"/>
      <c r="H111" s="38"/>
      <c r="I111" s="198"/>
      <c r="J111" s="38"/>
      <c r="K111" s="38"/>
      <c r="L111" s="42"/>
      <c r="M111" s="199"/>
      <c r="N111" s="200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146</v>
      </c>
      <c r="AU111" s="15" t="s">
        <v>75</v>
      </c>
    </row>
    <row r="112" s="10" customFormat="1">
      <c r="A112" s="10"/>
      <c r="B112" s="203"/>
      <c r="C112" s="204"/>
      <c r="D112" s="196" t="s">
        <v>148</v>
      </c>
      <c r="E112" s="205" t="s">
        <v>31</v>
      </c>
      <c r="F112" s="206" t="s">
        <v>725</v>
      </c>
      <c r="G112" s="204"/>
      <c r="H112" s="207">
        <v>14.279999999999999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3" t="s">
        <v>148</v>
      </c>
      <c r="AU112" s="213" t="s">
        <v>75</v>
      </c>
      <c r="AV112" s="10" t="s">
        <v>84</v>
      </c>
      <c r="AW112" s="10" t="s">
        <v>37</v>
      </c>
      <c r="AX112" s="10" t="s">
        <v>82</v>
      </c>
      <c r="AY112" s="213" t="s">
        <v>142</v>
      </c>
    </row>
    <row r="113" s="2" customFormat="1" ht="21.75" customHeight="1">
      <c r="A113" s="36"/>
      <c r="B113" s="37"/>
      <c r="C113" s="183" t="s">
        <v>184</v>
      </c>
      <c r="D113" s="183" t="s">
        <v>136</v>
      </c>
      <c r="E113" s="184" t="s">
        <v>726</v>
      </c>
      <c r="F113" s="185" t="s">
        <v>727</v>
      </c>
      <c r="G113" s="186" t="s">
        <v>216</v>
      </c>
      <c r="H113" s="187">
        <v>59</v>
      </c>
      <c r="I113" s="188"/>
      <c r="J113" s="189">
        <f>ROUND(I113*H113,2)</f>
        <v>0</v>
      </c>
      <c r="K113" s="185" t="s">
        <v>140</v>
      </c>
      <c r="L113" s="42"/>
      <c r="M113" s="190" t="s">
        <v>31</v>
      </c>
      <c r="N113" s="191" t="s">
        <v>46</v>
      </c>
      <c r="O113" s="82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4" t="s">
        <v>141</v>
      </c>
      <c r="AT113" s="194" t="s">
        <v>136</v>
      </c>
      <c r="AU113" s="194" t="s">
        <v>75</v>
      </c>
      <c r="AY113" s="15" t="s">
        <v>142</v>
      </c>
      <c r="BE113" s="195">
        <f>IF(N113="základní",J113,0)</f>
        <v>0</v>
      </c>
      <c r="BF113" s="195">
        <f>IF(N113="snížená",J113,0)</f>
        <v>0</v>
      </c>
      <c r="BG113" s="195">
        <f>IF(N113="zákl. přenesená",J113,0)</f>
        <v>0</v>
      </c>
      <c r="BH113" s="195">
        <f>IF(N113="sníž. přenesená",J113,0)</f>
        <v>0</v>
      </c>
      <c r="BI113" s="195">
        <f>IF(N113="nulová",J113,0)</f>
        <v>0</v>
      </c>
      <c r="BJ113" s="15" t="s">
        <v>82</v>
      </c>
      <c r="BK113" s="195">
        <f>ROUND(I113*H113,2)</f>
        <v>0</v>
      </c>
      <c r="BL113" s="15" t="s">
        <v>141</v>
      </c>
      <c r="BM113" s="194" t="s">
        <v>728</v>
      </c>
    </row>
    <row r="114" s="2" customFormat="1">
      <c r="A114" s="36"/>
      <c r="B114" s="37"/>
      <c r="C114" s="38"/>
      <c r="D114" s="196" t="s">
        <v>144</v>
      </c>
      <c r="E114" s="38"/>
      <c r="F114" s="197" t="s">
        <v>729</v>
      </c>
      <c r="G114" s="38"/>
      <c r="H114" s="38"/>
      <c r="I114" s="198"/>
      <c r="J114" s="38"/>
      <c r="K114" s="38"/>
      <c r="L114" s="42"/>
      <c r="M114" s="199"/>
      <c r="N114" s="200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144</v>
      </c>
      <c r="AU114" s="15" t="s">
        <v>75</v>
      </c>
    </row>
    <row r="115" s="2" customFormat="1">
      <c r="A115" s="36"/>
      <c r="B115" s="37"/>
      <c r="C115" s="38"/>
      <c r="D115" s="201" t="s">
        <v>146</v>
      </c>
      <c r="E115" s="38"/>
      <c r="F115" s="202" t="s">
        <v>730</v>
      </c>
      <c r="G115" s="38"/>
      <c r="H115" s="38"/>
      <c r="I115" s="198"/>
      <c r="J115" s="38"/>
      <c r="K115" s="38"/>
      <c r="L115" s="42"/>
      <c r="M115" s="199"/>
      <c r="N115" s="200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146</v>
      </c>
      <c r="AU115" s="15" t="s">
        <v>75</v>
      </c>
    </row>
    <row r="116" s="10" customFormat="1">
      <c r="A116" s="10"/>
      <c r="B116" s="203"/>
      <c r="C116" s="204"/>
      <c r="D116" s="196" t="s">
        <v>148</v>
      </c>
      <c r="E116" s="205" t="s">
        <v>31</v>
      </c>
      <c r="F116" s="206" t="s">
        <v>731</v>
      </c>
      <c r="G116" s="204"/>
      <c r="H116" s="207">
        <v>59</v>
      </c>
      <c r="I116" s="208"/>
      <c r="J116" s="204"/>
      <c r="K116" s="204"/>
      <c r="L116" s="209"/>
      <c r="M116" s="239"/>
      <c r="N116" s="240"/>
      <c r="O116" s="240"/>
      <c r="P116" s="240"/>
      <c r="Q116" s="240"/>
      <c r="R116" s="240"/>
      <c r="S116" s="240"/>
      <c r="T116" s="241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3" t="s">
        <v>148</v>
      </c>
      <c r="AU116" s="213" t="s">
        <v>75</v>
      </c>
      <c r="AV116" s="10" t="s">
        <v>84</v>
      </c>
      <c r="AW116" s="10" t="s">
        <v>37</v>
      </c>
      <c r="AX116" s="10" t="s">
        <v>82</v>
      </c>
      <c r="AY116" s="213" t="s">
        <v>142</v>
      </c>
    </row>
    <row r="117" s="2" customFormat="1" ht="6.96" customHeight="1">
      <c r="A117" s="36"/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42"/>
      <c r="M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</sheetData>
  <sheetProtection sheet="1" autoFilter="0" formatColumns="0" formatRows="0" objects="1" scenarios="1" spinCount="100000" saltValue="3RxumV8p1DWH/pTPY4Na9vVNxi8ZfjqrXN1M+buWy8+sc87XKJg486C1M2iEHBtbVpFPbUwktZmZCkd7hG4XMQ==" hashValue="jg4rWULcqybBdZs7Q+vcjD8f+R7EqmImchbaUgqsZabGUtRor7V80hg8yTMMFhrYFT27zCCKdoFQoquf1oScmQ==" algorithmName="SHA-512" password="CC35"/>
  <autoFilter ref="C84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2/184808211"/>
    <hyperlink ref="F92" r:id="rId2" display="https://podminky.urs.cz/item/CS_URS_2022_02/184851256"/>
    <hyperlink ref="F96" r:id="rId3" display="https://podminky.urs.cz/item/CS_URS_2022_02/111151131"/>
    <hyperlink ref="F100" r:id="rId4" display="https://podminky.urs.cz/item/CS_URS_2022_02/184911111"/>
    <hyperlink ref="F104" r:id="rId5" display="https://podminky.urs.cz/item/CS_URS_2022_02/185804312"/>
    <hyperlink ref="F108" r:id="rId6" display="https://podminky.urs.cz/item/CS_URS_2022_02/185851121"/>
    <hyperlink ref="F111" r:id="rId7" display="https://podminky.urs.cz/item/CS_URS_2022_02/185851129"/>
    <hyperlink ref="F115" r:id="rId8" display="https://podminky.urs.cz/item/CS_URS_2022_02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8"/>
      <c r="AT3" s="15" t="s">
        <v>84</v>
      </c>
    </row>
    <row r="4" s="1" customFormat="1" ht="24.96" customHeight="1">
      <c r="B4" s="18"/>
      <c r="D4" s="138" t="s">
        <v>114</v>
      </c>
      <c r="L4" s="18"/>
      <c r="M4" s="13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0" t="s">
        <v>16</v>
      </c>
      <c r="L6" s="18"/>
    </row>
    <row r="7" s="1" customFormat="1" ht="26.25" customHeight="1">
      <c r="B7" s="18"/>
      <c r="E7" s="141" t="str">
        <f>'Rekapitulace stavby'!K6</f>
        <v>Realizace interakčních prvků IP8, IP17, IP20B, IP26, IÚ 38 v k.ú. Němčičky u Hustopečí</v>
      </c>
      <c r="F7" s="140"/>
      <c r="G7" s="140"/>
      <c r="H7" s="140"/>
      <c r="L7" s="18"/>
    </row>
    <row r="8" s="2" customFormat="1" ht="12" customHeight="1">
      <c r="A8" s="36"/>
      <c r="B8" s="42"/>
      <c r="C8" s="36"/>
      <c r="D8" s="140" t="s">
        <v>115</v>
      </c>
      <c r="E8" s="36"/>
      <c r="F8" s="36"/>
      <c r="G8" s="36"/>
      <c r="H8" s="36"/>
      <c r="I8" s="36"/>
      <c r="J8" s="36"/>
      <c r="K8" s="36"/>
      <c r="L8" s="14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43" t="s">
        <v>732</v>
      </c>
      <c r="F9" s="36"/>
      <c r="G9" s="36"/>
      <c r="H9" s="36"/>
      <c r="I9" s="36"/>
      <c r="J9" s="36"/>
      <c r="K9" s="36"/>
      <c r="L9" s="14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4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0" t="s">
        <v>18</v>
      </c>
      <c r="E11" s="36"/>
      <c r="F11" s="131" t="s">
        <v>19</v>
      </c>
      <c r="G11" s="36"/>
      <c r="H11" s="36"/>
      <c r="I11" s="140" t="s">
        <v>20</v>
      </c>
      <c r="J11" s="131" t="s">
        <v>31</v>
      </c>
      <c r="K11" s="36"/>
      <c r="L11" s="14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0" t="s">
        <v>22</v>
      </c>
      <c r="E12" s="36"/>
      <c r="F12" s="131" t="s">
        <v>23</v>
      </c>
      <c r="G12" s="36"/>
      <c r="H12" s="36"/>
      <c r="I12" s="140" t="s">
        <v>24</v>
      </c>
      <c r="J12" s="144" t="str">
        <f>'Rekapitulace stavby'!AN8</f>
        <v>18. 10. 2022</v>
      </c>
      <c r="K12" s="36"/>
      <c r="L12" s="14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4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0" t="s">
        <v>26</v>
      </c>
      <c r="E14" s="36"/>
      <c r="F14" s="36"/>
      <c r="G14" s="36"/>
      <c r="H14" s="36"/>
      <c r="I14" s="140" t="s">
        <v>27</v>
      </c>
      <c r="J14" s="131" t="s">
        <v>28</v>
      </c>
      <c r="K14" s="36"/>
      <c r="L14" s="14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1" t="s">
        <v>29</v>
      </c>
      <c r="F15" s="36"/>
      <c r="G15" s="36"/>
      <c r="H15" s="36"/>
      <c r="I15" s="140" t="s">
        <v>30</v>
      </c>
      <c r="J15" s="131" t="s">
        <v>31</v>
      </c>
      <c r="K15" s="36"/>
      <c r="L15" s="14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4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0" t="s">
        <v>32</v>
      </c>
      <c r="E17" s="36"/>
      <c r="F17" s="36"/>
      <c r="G17" s="36"/>
      <c r="H17" s="36"/>
      <c r="I17" s="140" t="s">
        <v>27</v>
      </c>
      <c r="J17" s="31" t="str">
        <f>'Rekapitulace stavby'!AN13</f>
        <v>Vyplň údaj</v>
      </c>
      <c r="K17" s="36"/>
      <c r="L17" s="14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1"/>
      <c r="G18" s="131"/>
      <c r="H18" s="131"/>
      <c r="I18" s="140" t="s">
        <v>30</v>
      </c>
      <c r="J18" s="31" t="str">
        <f>'Rekapitulace stavby'!AN14</f>
        <v>Vyplň údaj</v>
      </c>
      <c r="K18" s="36"/>
      <c r="L18" s="14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4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0" t="s">
        <v>34</v>
      </c>
      <c r="E20" s="36"/>
      <c r="F20" s="36"/>
      <c r="G20" s="36"/>
      <c r="H20" s="36"/>
      <c r="I20" s="140" t="s">
        <v>27</v>
      </c>
      <c r="J20" s="131" t="s">
        <v>35</v>
      </c>
      <c r="K20" s="36"/>
      <c r="L20" s="14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1" t="s">
        <v>36</v>
      </c>
      <c r="F21" s="36"/>
      <c r="G21" s="36"/>
      <c r="H21" s="36"/>
      <c r="I21" s="140" t="s">
        <v>30</v>
      </c>
      <c r="J21" s="131" t="s">
        <v>31</v>
      </c>
      <c r="K21" s="36"/>
      <c r="L21" s="14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4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0" t="s">
        <v>38</v>
      </c>
      <c r="E23" s="36"/>
      <c r="F23" s="36"/>
      <c r="G23" s="36"/>
      <c r="H23" s="36"/>
      <c r="I23" s="140" t="s">
        <v>27</v>
      </c>
      <c r="J23" s="131" t="s">
        <v>31</v>
      </c>
      <c r="K23" s="36"/>
      <c r="L23" s="14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1" t="s">
        <v>36</v>
      </c>
      <c r="F24" s="36"/>
      <c r="G24" s="36"/>
      <c r="H24" s="36"/>
      <c r="I24" s="140" t="s">
        <v>30</v>
      </c>
      <c r="J24" s="131" t="s">
        <v>31</v>
      </c>
      <c r="K24" s="36"/>
      <c r="L24" s="14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4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0" t="s">
        <v>39</v>
      </c>
      <c r="E26" s="36"/>
      <c r="F26" s="36"/>
      <c r="G26" s="36"/>
      <c r="H26" s="36"/>
      <c r="I26" s="36"/>
      <c r="J26" s="36"/>
      <c r="K26" s="36"/>
      <c r="L26" s="14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5"/>
      <c r="B27" s="146"/>
      <c r="C27" s="145"/>
      <c r="D27" s="145"/>
      <c r="E27" s="147" t="s">
        <v>31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4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9"/>
      <c r="E29" s="149"/>
      <c r="F29" s="149"/>
      <c r="G29" s="149"/>
      <c r="H29" s="149"/>
      <c r="I29" s="149"/>
      <c r="J29" s="149"/>
      <c r="K29" s="149"/>
      <c r="L29" s="14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41</v>
      </c>
      <c r="E30" s="36"/>
      <c r="F30" s="36"/>
      <c r="G30" s="36"/>
      <c r="H30" s="36"/>
      <c r="I30" s="36"/>
      <c r="J30" s="151">
        <f>ROUND(J79, 2)</f>
        <v>0</v>
      </c>
      <c r="K30" s="36"/>
      <c r="L30" s="14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9"/>
      <c r="E31" s="149"/>
      <c r="F31" s="149"/>
      <c r="G31" s="149"/>
      <c r="H31" s="149"/>
      <c r="I31" s="149"/>
      <c r="J31" s="149"/>
      <c r="K31" s="149"/>
      <c r="L31" s="14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43</v>
      </c>
      <c r="G32" s="36"/>
      <c r="H32" s="36"/>
      <c r="I32" s="152" t="s">
        <v>42</v>
      </c>
      <c r="J32" s="152" t="s">
        <v>44</v>
      </c>
      <c r="K32" s="36"/>
      <c r="L32" s="14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3" t="s">
        <v>45</v>
      </c>
      <c r="E33" s="140" t="s">
        <v>46</v>
      </c>
      <c r="F33" s="154">
        <f>ROUND((SUM(BE79:BE93)),  2)</f>
        <v>0</v>
      </c>
      <c r="G33" s="36"/>
      <c r="H33" s="36"/>
      <c r="I33" s="155">
        <v>0.20999999999999999</v>
      </c>
      <c r="J33" s="154">
        <f>ROUND(((SUM(BE79:BE93))*I33),  2)</f>
        <v>0</v>
      </c>
      <c r="K33" s="36"/>
      <c r="L33" s="14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0" t="s">
        <v>47</v>
      </c>
      <c r="F34" s="154">
        <f>ROUND((SUM(BF79:BF93)),  2)</f>
        <v>0</v>
      </c>
      <c r="G34" s="36"/>
      <c r="H34" s="36"/>
      <c r="I34" s="155">
        <v>0.14999999999999999</v>
      </c>
      <c r="J34" s="154">
        <f>ROUND(((SUM(BF79:BF93))*I34),  2)</f>
        <v>0</v>
      </c>
      <c r="K34" s="36"/>
      <c r="L34" s="14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0" t="s">
        <v>48</v>
      </c>
      <c r="F35" s="154">
        <f>ROUND((SUM(BG79:BG93)),  2)</f>
        <v>0</v>
      </c>
      <c r="G35" s="36"/>
      <c r="H35" s="36"/>
      <c r="I35" s="155">
        <v>0.20999999999999999</v>
      </c>
      <c r="J35" s="154">
        <f>0</f>
        <v>0</v>
      </c>
      <c r="K35" s="36"/>
      <c r="L35" s="14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0" t="s">
        <v>49</v>
      </c>
      <c r="F36" s="154">
        <f>ROUND((SUM(BH79:BH93)),  2)</f>
        <v>0</v>
      </c>
      <c r="G36" s="36"/>
      <c r="H36" s="36"/>
      <c r="I36" s="155">
        <v>0.14999999999999999</v>
      </c>
      <c r="J36" s="154">
        <f>0</f>
        <v>0</v>
      </c>
      <c r="K36" s="36"/>
      <c r="L36" s="14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0" t="s">
        <v>50</v>
      </c>
      <c r="F37" s="154">
        <f>ROUND((SUM(BI79:BI93)),  2)</f>
        <v>0</v>
      </c>
      <c r="G37" s="36"/>
      <c r="H37" s="36"/>
      <c r="I37" s="155">
        <v>0</v>
      </c>
      <c r="J37" s="154">
        <f>0</f>
        <v>0</v>
      </c>
      <c r="K37" s="36"/>
      <c r="L37" s="14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4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14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3"/>
      <c r="C40" s="164"/>
      <c r="D40" s="164"/>
      <c r="E40" s="164"/>
      <c r="F40" s="164"/>
      <c r="G40" s="164"/>
      <c r="H40" s="164"/>
      <c r="I40" s="164"/>
      <c r="J40" s="164"/>
      <c r="K40" s="164"/>
      <c r="L40" s="14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119</v>
      </c>
      <c r="D45" s="38"/>
      <c r="E45" s="38"/>
      <c r="F45" s="38"/>
      <c r="G45" s="38"/>
      <c r="H45" s="38"/>
      <c r="I45" s="38"/>
      <c r="J45" s="38"/>
      <c r="K45" s="38"/>
      <c r="L45" s="14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4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4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67" t="str">
        <f>E7</f>
        <v>Realizace interakčních prvků IP8, IP17, IP20B, IP26, IÚ 38 v k.ú. Němčičky u Hustopečí</v>
      </c>
      <c r="F48" s="30"/>
      <c r="G48" s="30"/>
      <c r="H48" s="30"/>
      <c r="I48" s="38"/>
      <c r="J48" s="38"/>
      <c r="K48" s="38"/>
      <c r="L48" s="14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115</v>
      </c>
      <c r="D49" s="38"/>
      <c r="E49" s="38"/>
      <c r="F49" s="38"/>
      <c r="G49" s="38"/>
      <c r="H49" s="38"/>
      <c r="I49" s="38"/>
      <c r="J49" s="38"/>
      <c r="K49" s="38"/>
      <c r="L49" s="14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 xml:space="preserve">VRN - Vedlejší rozpočtové náklady  IP8, IP 38, IP26, IP20 a IP17</v>
      </c>
      <c r="F50" s="38"/>
      <c r="G50" s="38"/>
      <c r="H50" s="38"/>
      <c r="I50" s="38"/>
      <c r="J50" s="38"/>
      <c r="K50" s="38"/>
      <c r="L50" s="14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4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Němčičky u Hustopečí</v>
      </c>
      <c r="G52" s="38"/>
      <c r="H52" s="38"/>
      <c r="I52" s="30" t="s">
        <v>24</v>
      </c>
      <c r="J52" s="70" t="str">
        <f>IF(J12="","",J12)</f>
        <v>18. 10. 2022</v>
      </c>
      <c r="K52" s="38"/>
      <c r="L52" s="14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4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25.65" customHeight="1">
      <c r="A54" s="36"/>
      <c r="B54" s="37"/>
      <c r="C54" s="30" t="s">
        <v>26</v>
      </c>
      <c r="D54" s="38"/>
      <c r="E54" s="38"/>
      <c r="F54" s="25" t="str">
        <f>E15</f>
        <v>ČR-Státní pozemkový úřad</v>
      </c>
      <c r="G54" s="38"/>
      <c r="H54" s="38"/>
      <c r="I54" s="30" t="s">
        <v>34</v>
      </c>
      <c r="J54" s="34" t="str">
        <f>E21</f>
        <v>AGROPROJEKT PSO s.r.o.</v>
      </c>
      <c r="K54" s="38"/>
      <c r="L54" s="14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32</v>
      </c>
      <c r="D55" s="38"/>
      <c r="E55" s="38"/>
      <c r="F55" s="25" t="str">
        <f>IF(E18="","",E18)</f>
        <v>Vyplň údaj</v>
      </c>
      <c r="G55" s="38"/>
      <c r="H55" s="38"/>
      <c r="I55" s="30" t="s">
        <v>38</v>
      </c>
      <c r="J55" s="34" t="str">
        <f>E24</f>
        <v>AGROPROJEKT PSO s.r.o.</v>
      </c>
      <c r="K55" s="38"/>
      <c r="L55" s="14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4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8" t="s">
        <v>120</v>
      </c>
      <c r="D57" s="169"/>
      <c r="E57" s="169"/>
      <c r="F57" s="169"/>
      <c r="G57" s="169"/>
      <c r="H57" s="169"/>
      <c r="I57" s="169"/>
      <c r="J57" s="170" t="s">
        <v>121</v>
      </c>
      <c r="K57" s="169"/>
      <c r="L57" s="14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4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1" t="s">
        <v>73</v>
      </c>
      <c r="D59" s="38"/>
      <c r="E59" s="38"/>
      <c r="F59" s="38"/>
      <c r="G59" s="38"/>
      <c r="H59" s="38"/>
      <c r="I59" s="38"/>
      <c r="J59" s="100">
        <f>J79</f>
        <v>0</v>
      </c>
      <c r="K59" s="38"/>
      <c r="L59" s="14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122</v>
      </c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2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4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123</v>
      </c>
      <c r="D66" s="38"/>
      <c r="E66" s="38"/>
      <c r="F66" s="38"/>
      <c r="G66" s="38"/>
      <c r="H66" s="38"/>
      <c r="I66" s="38"/>
      <c r="J66" s="38"/>
      <c r="K66" s="38"/>
      <c r="L66" s="14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4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4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6.25" customHeight="1">
      <c r="A69" s="36"/>
      <c r="B69" s="37"/>
      <c r="C69" s="38"/>
      <c r="D69" s="38"/>
      <c r="E69" s="167" t="str">
        <f>E7</f>
        <v>Realizace interakčních prvků IP8, IP17, IP20B, IP26, IÚ 38 v k.ú. Němčičky u Hustopečí</v>
      </c>
      <c r="F69" s="30"/>
      <c r="G69" s="30"/>
      <c r="H69" s="30"/>
      <c r="I69" s="38"/>
      <c r="J69" s="38"/>
      <c r="K69" s="38"/>
      <c r="L69" s="14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115</v>
      </c>
      <c r="D70" s="38"/>
      <c r="E70" s="38"/>
      <c r="F70" s="38"/>
      <c r="G70" s="38"/>
      <c r="H70" s="38"/>
      <c r="I70" s="38"/>
      <c r="J70" s="38"/>
      <c r="K70" s="38"/>
      <c r="L70" s="14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30" customHeight="1">
      <c r="A71" s="36"/>
      <c r="B71" s="37"/>
      <c r="C71" s="38"/>
      <c r="D71" s="38"/>
      <c r="E71" s="67" t="str">
        <f>E9</f>
        <v xml:space="preserve">VRN - Vedlejší rozpočtové náklady  IP8, IP 38, IP26, IP20 a IP17</v>
      </c>
      <c r="F71" s="38"/>
      <c r="G71" s="38"/>
      <c r="H71" s="38"/>
      <c r="I71" s="38"/>
      <c r="J71" s="38"/>
      <c r="K71" s="38"/>
      <c r="L71" s="1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4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22</v>
      </c>
      <c r="D73" s="38"/>
      <c r="E73" s="38"/>
      <c r="F73" s="25" t="str">
        <f>F12</f>
        <v>Němčičky u Hustopečí</v>
      </c>
      <c r="G73" s="38"/>
      <c r="H73" s="38"/>
      <c r="I73" s="30" t="s">
        <v>24</v>
      </c>
      <c r="J73" s="70" t="str">
        <f>IF(J12="","",J12)</f>
        <v>18. 10. 2022</v>
      </c>
      <c r="K73" s="38"/>
      <c r="L73" s="14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25.65" customHeight="1">
      <c r="A75" s="36"/>
      <c r="B75" s="37"/>
      <c r="C75" s="30" t="s">
        <v>26</v>
      </c>
      <c r="D75" s="38"/>
      <c r="E75" s="38"/>
      <c r="F75" s="25" t="str">
        <f>E15</f>
        <v>ČR-Státní pozemkový úřad</v>
      </c>
      <c r="G75" s="38"/>
      <c r="H75" s="38"/>
      <c r="I75" s="30" t="s">
        <v>34</v>
      </c>
      <c r="J75" s="34" t="str">
        <f>E21</f>
        <v>AGROPROJEKT PSO s.r.o.</v>
      </c>
      <c r="K75" s="38"/>
      <c r="L75" s="14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5.65" customHeight="1">
      <c r="A76" s="36"/>
      <c r="B76" s="37"/>
      <c r="C76" s="30" t="s">
        <v>32</v>
      </c>
      <c r="D76" s="38"/>
      <c r="E76" s="38"/>
      <c r="F76" s="25" t="str">
        <f>IF(E18="","",E18)</f>
        <v>Vyplň údaj</v>
      </c>
      <c r="G76" s="38"/>
      <c r="H76" s="38"/>
      <c r="I76" s="30" t="s">
        <v>38</v>
      </c>
      <c r="J76" s="34" t="str">
        <f>E24</f>
        <v>AGROPROJEKT PSO s.r.o.</v>
      </c>
      <c r="K76" s="38"/>
      <c r="L76" s="14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0.32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4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9" customFormat="1" ht="29.28" customHeight="1">
      <c r="A78" s="172"/>
      <c r="B78" s="173"/>
      <c r="C78" s="174" t="s">
        <v>124</v>
      </c>
      <c r="D78" s="175" t="s">
        <v>60</v>
      </c>
      <c r="E78" s="175" t="s">
        <v>56</v>
      </c>
      <c r="F78" s="175" t="s">
        <v>57</v>
      </c>
      <c r="G78" s="175" t="s">
        <v>125</v>
      </c>
      <c r="H78" s="175" t="s">
        <v>126</v>
      </c>
      <c r="I78" s="175" t="s">
        <v>127</v>
      </c>
      <c r="J78" s="175" t="s">
        <v>121</v>
      </c>
      <c r="K78" s="176" t="s">
        <v>128</v>
      </c>
      <c r="L78" s="177"/>
      <c r="M78" s="90" t="s">
        <v>31</v>
      </c>
      <c r="N78" s="91" t="s">
        <v>45</v>
      </c>
      <c r="O78" s="91" t="s">
        <v>129</v>
      </c>
      <c r="P78" s="91" t="s">
        <v>130</v>
      </c>
      <c r="Q78" s="91" t="s">
        <v>131</v>
      </c>
      <c r="R78" s="91" t="s">
        <v>132</v>
      </c>
      <c r="S78" s="91" t="s">
        <v>133</v>
      </c>
      <c r="T78" s="92" t="s">
        <v>134</v>
      </c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</row>
    <row r="79" s="2" customFormat="1" ht="22.8" customHeight="1">
      <c r="A79" s="36"/>
      <c r="B79" s="37"/>
      <c r="C79" s="97" t="s">
        <v>135</v>
      </c>
      <c r="D79" s="38"/>
      <c r="E79" s="38"/>
      <c r="F79" s="38"/>
      <c r="G79" s="38"/>
      <c r="H79" s="38"/>
      <c r="I79" s="38"/>
      <c r="J79" s="178">
        <f>BK79</f>
        <v>0</v>
      </c>
      <c r="K79" s="38"/>
      <c r="L79" s="42"/>
      <c r="M79" s="93"/>
      <c r="N79" s="179"/>
      <c r="O79" s="94"/>
      <c r="P79" s="180">
        <f>SUM(P80:P93)</f>
        <v>0</v>
      </c>
      <c r="Q79" s="94"/>
      <c r="R79" s="180">
        <f>SUM(R80:R93)</f>
        <v>0</v>
      </c>
      <c r="S79" s="94"/>
      <c r="T79" s="181">
        <f>SUM(T80:T93)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T79" s="15" t="s">
        <v>74</v>
      </c>
      <c r="AU79" s="15" t="s">
        <v>122</v>
      </c>
      <c r="BK79" s="182">
        <f>SUM(BK80:BK93)</f>
        <v>0</v>
      </c>
    </row>
    <row r="80" s="2" customFormat="1" ht="16.5" customHeight="1">
      <c r="A80" s="36"/>
      <c r="B80" s="37"/>
      <c r="C80" s="183" t="s">
        <v>82</v>
      </c>
      <c r="D80" s="183" t="s">
        <v>136</v>
      </c>
      <c r="E80" s="184" t="s">
        <v>733</v>
      </c>
      <c r="F80" s="185" t="s">
        <v>734</v>
      </c>
      <c r="G80" s="186" t="s">
        <v>735</v>
      </c>
      <c r="H80" s="187">
        <v>1</v>
      </c>
      <c r="I80" s="188"/>
      <c r="J80" s="189">
        <f>ROUND(I80*H80,2)</f>
        <v>0</v>
      </c>
      <c r="K80" s="185" t="s">
        <v>140</v>
      </c>
      <c r="L80" s="42"/>
      <c r="M80" s="190" t="s">
        <v>31</v>
      </c>
      <c r="N80" s="191" t="s">
        <v>46</v>
      </c>
      <c r="O80" s="82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4" t="s">
        <v>736</v>
      </c>
      <c r="AT80" s="194" t="s">
        <v>136</v>
      </c>
      <c r="AU80" s="194" t="s">
        <v>75</v>
      </c>
      <c r="AY80" s="15" t="s">
        <v>142</v>
      </c>
      <c r="BE80" s="195">
        <f>IF(N80="základní",J80,0)</f>
        <v>0</v>
      </c>
      <c r="BF80" s="195">
        <f>IF(N80="snížená",J80,0)</f>
        <v>0</v>
      </c>
      <c r="BG80" s="195">
        <f>IF(N80="zákl. přenesená",J80,0)</f>
        <v>0</v>
      </c>
      <c r="BH80" s="195">
        <f>IF(N80="sníž. přenesená",J80,0)</f>
        <v>0</v>
      </c>
      <c r="BI80" s="195">
        <f>IF(N80="nulová",J80,0)</f>
        <v>0</v>
      </c>
      <c r="BJ80" s="15" t="s">
        <v>82</v>
      </c>
      <c r="BK80" s="195">
        <f>ROUND(I80*H80,2)</f>
        <v>0</v>
      </c>
      <c r="BL80" s="15" t="s">
        <v>736</v>
      </c>
      <c r="BM80" s="194" t="s">
        <v>737</v>
      </c>
    </row>
    <row r="81" s="2" customFormat="1">
      <c r="A81" s="36"/>
      <c r="B81" s="37"/>
      <c r="C81" s="38"/>
      <c r="D81" s="196" t="s">
        <v>144</v>
      </c>
      <c r="E81" s="38"/>
      <c r="F81" s="197" t="s">
        <v>734</v>
      </c>
      <c r="G81" s="38"/>
      <c r="H81" s="38"/>
      <c r="I81" s="198"/>
      <c r="J81" s="38"/>
      <c r="K81" s="38"/>
      <c r="L81" s="42"/>
      <c r="M81" s="199"/>
      <c r="N81" s="200"/>
      <c r="O81" s="82"/>
      <c r="P81" s="82"/>
      <c r="Q81" s="82"/>
      <c r="R81" s="82"/>
      <c r="S81" s="82"/>
      <c r="T81" s="83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144</v>
      </c>
      <c r="AU81" s="15" t="s">
        <v>75</v>
      </c>
    </row>
    <row r="82" s="2" customFormat="1">
      <c r="A82" s="36"/>
      <c r="B82" s="37"/>
      <c r="C82" s="38"/>
      <c r="D82" s="201" t="s">
        <v>146</v>
      </c>
      <c r="E82" s="38"/>
      <c r="F82" s="202" t="s">
        <v>738</v>
      </c>
      <c r="G82" s="38"/>
      <c r="H82" s="38"/>
      <c r="I82" s="198"/>
      <c r="J82" s="38"/>
      <c r="K82" s="38"/>
      <c r="L82" s="42"/>
      <c r="M82" s="199"/>
      <c r="N82" s="200"/>
      <c r="O82" s="82"/>
      <c r="P82" s="82"/>
      <c r="Q82" s="82"/>
      <c r="R82" s="82"/>
      <c r="S82" s="82"/>
      <c r="T82" s="83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146</v>
      </c>
      <c r="AU82" s="15" t="s">
        <v>75</v>
      </c>
    </row>
    <row r="83" s="12" customFormat="1">
      <c r="A83" s="12"/>
      <c r="B83" s="242"/>
      <c r="C83" s="243"/>
      <c r="D83" s="196" t="s">
        <v>148</v>
      </c>
      <c r="E83" s="244" t="s">
        <v>31</v>
      </c>
      <c r="F83" s="245" t="s">
        <v>739</v>
      </c>
      <c r="G83" s="243"/>
      <c r="H83" s="244" t="s">
        <v>31</v>
      </c>
      <c r="I83" s="246"/>
      <c r="J83" s="243"/>
      <c r="K83" s="243"/>
      <c r="L83" s="247"/>
      <c r="M83" s="248"/>
      <c r="N83" s="249"/>
      <c r="O83" s="249"/>
      <c r="P83" s="249"/>
      <c r="Q83" s="249"/>
      <c r="R83" s="249"/>
      <c r="S83" s="249"/>
      <c r="T83" s="250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51" t="s">
        <v>148</v>
      </c>
      <c r="AU83" s="251" t="s">
        <v>75</v>
      </c>
      <c r="AV83" s="12" t="s">
        <v>82</v>
      </c>
      <c r="AW83" s="12" t="s">
        <v>37</v>
      </c>
      <c r="AX83" s="12" t="s">
        <v>75</v>
      </c>
      <c r="AY83" s="251" t="s">
        <v>142</v>
      </c>
    </row>
    <row r="84" s="12" customFormat="1">
      <c r="A84" s="12"/>
      <c r="B84" s="242"/>
      <c r="C84" s="243"/>
      <c r="D84" s="196" t="s">
        <v>148</v>
      </c>
      <c r="E84" s="244" t="s">
        <v>31</v>
      </c>
      <c r="F84" s="245" t="s">
        <v>740</v>
      </c>
      <c r="G84" s="243"/>
      <c r="H84" s="244" t="s">
        <v>31</v>
      </c>
      <c r="I84" s="246"/>
      <c r="J84" s="243"/>
      <c r="K84" s="243"/>
      <c r="L84" s="247"/>
      <c r="M84" s="248"/>
      <c r="N84" s="249"/>
      <c r="O84" s="249"/>
      <c r="P84" s="249"/>
      <c r="Q84" s="249"/>
      <c r="R84" s="249"/>
      <c r="S84" s="249"/>
      <c r="T84" s="250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51" t="s">
        <v>148</v>
      </c>
      <c r="AU84" s="251" t="s">
        <v>75</v>
      </c>
      <c r="AV84" s="12" t="s">
        <v>82</v>
      </c>
      <c r="AW84" s="12" t="s">
        <v>37</v>
      </c>
      <c r="AX84" s="12" t="s">
        <v>75</v>
      </c>
      <c r="AY84" s="251" t="s">
        <v>142</v>
      </c>
    </row>
    <row r="85" s="12" customFormat="1">
      <c r="A85" s="12"/>
      <c r="B85" s="242"/>
      <c r="C85" s="243"/>
      <c r="D85" s="196" t="s">
        <v>148</v>
      </c>
      <c r="E85" s="244" t="s">
        <v>31</v>
      </c>
      <c r="F85" s="245" t="s">
        <v>741</v>
      </c>
      <c r="G85" s="243"/>
      <c r="H85" s="244" t="s">
        <v>31</v>
      </c>
      <c r="I85" s="246"/>
      <c r="J85" s="243"/>
      <c r="K85" s="243"/>
      <c r="L85" s="247"/>
      <c r="M85" s="248"/>
      <c r="N85" s="249"/>
      <c r="O85" s="249"/>
      <c r="P85" s="249"/>
      <c r="Q85" s="249"/>
      <c r="R85" s="249"/>
      <c r="S85" s="249"/>
      <c r="T85" s="250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51" t="s">
        <v>148</v>
      </c>
      <c r="AU85" s="251" t="s">
        <v>75</v>
      </c>
      <c r="AV85" s="12" t="s">
        <v>82</v>
      </c>
      <c r="AW85" s="12" t="s">
        <v>37</v>
      </c>
      <c r="AX85" s="12" t="s">
        <v>75</v>
      </c>
      <c r="AY85" s="251" t="s">
        <v>142</v>
      </c>
    </row>
    <row r="86" s="10" customFormat="1">
      <c r="A86" s="10"/>
      <c r="B86" s="203"/>
      <c r="C86" s="204"/>
      <c r="D86" s="196" t="s">
        <v>148</v>
      </c>
      <c r="E86" s="205" t="s">
        <v>31</v>
      </c>
      <c r="F86" s="206" t="s">
        <v>742</v>
      </c>
      <c r="G86" s="204"/>
      <c r="H86" s="207">
        <v>1</v>
      </c>
      <c r="I86" s="208"/>
      <c r="J86" s="204"/>
      <c r="K86" s="204"/>
      <c r="L86" s="209"/>
      <c r="M86" s="210"/>
      <c r="N86" s="211"/>
      <c r="O86" s="211"/>
      <c r="P86" s="211"/>
      <c r="Q86" s="211"/>
      <c r="R86" s="211"/>
      <c r="S86" s="211"/>
      <c r="T86" s="212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13" t="s">
        <v>148</v>
      </c>
      <c r="AU86" s="213" t="s">
        <v>75</v>
      </c>
      <c r="AV86" s="10" t="s">
        <v>84</v>
      </c>
      <c r="AW86" s="10" t="s">
        <v>37</v>
      </c>
      <c r="AX86" s="10" t="s">
        <v>82</v>
      </c>
      <c r="AY86" s="213" t="s">
        <v>142</v>
      </c>
    </row>
    <row r="87" s="2" customFormat="1" ht="16.5" customHeight="1">
      <c r="A87" s="36"/>
      <c r="B87" s="37"/>
      <c r="C87" s="183" t="s">
        <v>84</v>
      </c>
      <c r="D87" s="183" t="s">
        <v>136</v>
      </c>
      <c r="E87" s="184" t="s">
        <v>743</v>
      </c>
      <c r="F87" s="185" t="s">
        <v>744</v>
      </c>
      <c r="G87" s="186" t="s">
        <v>735</v>
      </c>
      <c r="H87" s="187">
        <v>1</v>
      </c>
      <c r="I87" s="188"/>
      <c r="J87" s="189">
        <f>ROUND(I87*H87,2)</f>
        <v>0</v>
      </c>
      <c r="K87" s="185" t="s">
        <v>31</v>
      </c>
      <c r="L87" s="42"/>
      <c r="M87" s="190" t="s">
        <v>31</v>
      </c>
      <c r="N87" s="191" t="s">
        <v>46</v>
      </c>
      <c r="O87" s="82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4" t="s">
        <v>736</v>
      </c>
      <c r="AT87" s="194" t="s">
        <v>136</v>
      </c>
      <c r="AU87" s="194" t="s">
        <v>75</v>
      </c>
      <c r="AY87" s="15" t="s">
        <v>142</v>
      </c>
      <c r="BE87" s="195">
        <f>IF(N87="základní",J87,0)</f>
        <v>0</v>
      </c>
      <c r="BF87" s="195">
        <f>IF(N87="snížená",J87,0)</f>
        <v>0</v>
      </c>
      <c r="BG87" s="195">
        <f>IF(N87="zákl. přenesená",J87,0)</f>
        <v>0</v>
      </c>
      <c r="BH87" s="195">
        <f>IF(N87="sníž. přenesená",J87,0)</f>
        <v>0</v>
      </c>
      <c r="BI87" s="195">
        <f>IF(N87="nulová",J87,0)</f>
        <v>0</v>
      </c>
      <c r="BJ87" s="15" t="s">
        <v>82</v>
      </c>
      <c r="BK87" s="195">
        <f>ROUND(I87*H87,2)</f>
        <v>0</v>
      </c>
      <c r="BL87" s="15" t="s">
        <v>736</v>
      </c>
      <c r="BM87" s="194" t="s">
        <v>745</v>
      </c>
    </row>
    <row r="88" s="2" customFormat="1">
      <c r="A88" s="36"/>
      <c r="B88" s="37"/>
      <c r="C88" s="38"/>
      <c r="D88" s="196" t="s">
        <v>144</v>
      </c>
      <c r="E88" s="38"/>
      <c r="F88" s="197" t="s">
        <v>744</v>
      </c>
      <c r="G88" s="38"/>
      <c r="H88" s="38"/>
      <c r="I88" s="198"/>
      <c r="J88" s="38"/>
      <c r="K88" s="38"/>
      <c r="L88" s="42"/>
      <c r="M88" s="199"/>
      <c r="N88" s="200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144</v>
      </c>
      <c r="AU88" s="15" t="s">
        <v>75</v>
      </c>
    </row>
    <row r="89" s="10" customFormat="1">
      <c r="A89" s="10"/>
      <c r="B89" s="203"/>
      <c r="C89" s="204"/>
      <c r="D89" s="196" t="s">
        <v>148</v>
      </c>
      <c r="E89" s="205" t="s">
        <v>31</v>
      </c>
      <c r="F89" s="206" t="s">
        <v>746</v>
      </c>
      <c r="G89" s="204"/>
      <c r="H89" s="207">
        <v>1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3" t="s">
        <v>148</v>
      </c>
      <c r="AU89" s="213" t="s">
        <v>75</v>
      </c>
      <c r="AV89" s="10" t="s">
        <v>84</v>
      </c>
      <c r="AW89" s="10" t="s">
        <v>37</v>
      </c>
      <c r="AX89" s="10" t="s">
        <v>82</v>
      </c>
      <c r="AY89" s="213" t="s">
        <v>142</v>
      </c>
    </row>
    <row r="90" s="2" customFormat="1" ht="16.5" customHeight="1">
      <c r="A90" s="36"/>
      <c r="B90" s="37"/>
      <c r="C90" s="183" t="s">
        <v>156</v>
      </c>
      <c r="D90" s="183" t="s">
        <v>136</v>
      </c>
      <c r="E90" s="184" t="s">
        <v>747</v>
      </c>
      <c r="F90" s="185" t="s">
        <v>748</v>
      </c>
      <c r="G90" s="186" t="s">
        <v>735</v>
      </c>
      <c r="H90" s="187">
        <v>1</v>
      </c>
      <c r="I90" s="188"/>
      <c r="J90" s="189">
        <f>ROUND(I90*H90,2)</f>
        <v>0</v>
      </c>
      <c r="K90" s="185" t="s">
        <v>140</v>
      </c>
      <c r="L90" s="42"/>
      <c r="M90" s="190" t="s">
        <v>31</v>
      </c>
      <c r="N90" s="191" t="s">
        <v>46</v>
      </c>
      <c r="O90" s="82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4" t="s">
        <v>736</v>
      </c>
      <c r="AT90" s="194" t="s">
        <v>136</v>
      </c>
      <c r="AU90" s="194" t="s">
        <v>75</v>
      </c>
      <c r="AY90" s="15" t="s">
        <v>142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5" t="s">
        <v>82</v>
      </c>
      <c r="BK90" s="195">
        <f>ROUND(I90*H90,2)</f>
        <v>0</v>
      </c>
      <c r="BL90" s="15" t="s">
        <v>736</v>
      </c>
      <c r="BM90" s="194" t="s">
        <v>749</v>
      </c>
    </row>
    <row r="91" s="2" customFormat="1">
      <c r="A91" s="36"/>
      <c r="B91" s="37"/>
      <c r="C91" s="38"/>
      <c r="D91" s="196" t="s">
        <v>144</v>
      </c>
      <c r="E91" s="38"/>
      <c r="F91" s="197" t="s">
        <v>748</v>
      </c>
      <c r="G91" s="38"/>
      <c r="H91" s="38"/>
      <c r="I91" s="198"/>
      <c r="J91" s="38"/>
      <c r="K91" s="38"/>
      <c r="L91" s="42"/>
      <c r="M91" s="199"/>
      <c r="N91" s="200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144</v>
      </c>
      <c r="AU91" s="15" t="s">
        <v>75</v>
      </c>
    </row>
    <row r="92" s="2" customFormat="1">
      <c r="A92" s="36"/>
      <c r="B92" s="37"/>
      <c r="C92" s="38"/>
      <c r="D92" s="201" t="s">
        <v>146</v>
      </c>
      <c r="E92" s="38"/>
      <c r="F92" s="202" t="s">
        <v>750</v>
      </c>
      <c r="G92" s="38"/>
      <c r="H92" s="38"/>
      <c r="I92" s="198"/>
      <c r="J92" s="38"/>
      <c r="K92" s="38"/>
      <c r="L92" s="42"/>
      <c r="M92" s="199"/>
      <c r="N92" s="200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146</v>
      </c>
      <c r="AU92" s="15" t="s">
        <v>75</v>
      </c>
    </row>
    <row r="93" s="10" customFormat="1">
      <c r="A93" s="10"/>
      <c r="B93" s="203"/>
      <c r="C93" s="204"/>
      <c r="D93" s="196" t="s">
        <v>148</v>
      </c>
      <c r="E93" s="205" t="s">
        <v>31</v>
      </c>
      <c r="F93" s="206" t="s">
        <v>751</v>
      </c>
      <c r="G93" s="204"/>
      <c r="H93" s="207">
        <v>1</v>
      </c>
      <c r="I93" s="208"/>
      <c r="J93" s="204"/>
      <c r="K93" s="204"/>
      <c r="L93" s="209"/>
      <c r="M93" s="239"/>
      <c r="N93" s="240"/>
      <c r="O93" s="240"/>
      <c r="P93" s="240"/>
      <c r="Q93" s="240"/>
      <c r="R93" s="240"/>
      <c r="S93" s="240"/>
      <c r="T93" s="241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148</v>
      </c>
      <c r="AU93" s="213" t="s">
        <v>75</v>
      </c>
      <c r="AV93" s="10" t="s">
        <v>84</v>
      </c>
      <c r="AW93" s="10" t="s">
        <v>37</v>
      </c>
      <c r="AX93" s="10" t="s">
        <v>82</v>
      </c>
      <c r="AY93" s="213" t="s">
        <v>142</v>
      </c>
    </row>
    <row r="94" s="2" customFormat="1" ht="6.96" customHeight="1">
      <c r="A94" s="36"/>
      <c r="B94" s="57"/>
      <c r="C94" s="58"/>
      <c r="D94" s="58"/>
      <c r="E94" s="58"/>
      <c r="F94" s="58"/>
      <c r="G94" s="58"/>
      <c r="H94" s="58"/>
      <c r="I94" s="58"/>
      <c r="J94" s="58"/>
      <c r="K94" s="58"/>
      <c r="L94" s="42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sheet="1" autoFilter="0" formatColumns="0" formatRows="0" objects="1" scenarios="1" spinCount="100000" saltValue="soi4XDsG9jEKmQ/3dySecFHZM8bL3r+GXy9AbESdVBb0bGnFYznszOqWT6mZmSeQmoNPJn7TPApY57/IoZ5lJw==" hashValue="h8pQ44fxr8zIuuge9E3b7NyTBe/rpQw9bX9Rc0p0GBxvrT6mNXHgwQfAlOq1yqpDNG4HwAXm39C5XZ6I9wsAAg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2" r:id="rId1" display="https://podminky.urs.cz/item/CS_URS_2022_02/011002000"/>
    <hyperlink ref="F92" r:id="rId2" display="https://podminky.urs.cz/item/CS_URS_2022_02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2022-10-20T08:23:31Z</dcterms:created>
  <dcterms:modified xsi:type="dcterms:W3CDTF">2022-10-20T08:24:06Z</dcterms:modified>
</cp:coreProperties>
</file>